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300" windowHeight="8472" activeTab="0"/>
  </bookViews>
  <sheets>
    <sheet name="2017.év" sheetId="1" r:id="rId1"/>
    <sheet name="2016.év" sheetId="2" r:id="rId2"/>
    <sheet name="2015.év" sheetId="3" r:id="rId3"/>
    <sheet name="2014.év" sheetId="4" r:id="rId4"/>
    <sheet name="2013.év" sheetId="5" r:id="rId5"/>
  </sheets>
  <definedNames>
    <definedName name="_xlnm.Print_Area" localSheetId="4">'2013.év'!$A$1:$G$19</definedName>
    <definedName name="_xlnm.Print_Area" localSheetId="3">'2014.év'!$A$1:$G$19</definedName>
    <definedName name="_xlnm.Print_Area" localSheetId="2">'2015.év'!$A$1:$N$36</definedName>
    <definedName name="_xlnm.Print_Area" localSheetId="1">'2016.év'!$A$1:$N$36</definedName>
    <definedName name="_xlnm.Print_Area" localSheetId="0">'2017.év'!$A$1:$N$46</definedName>
  </definedNames>
  <calcPr fullCalcOnLoad="1"/>
</workbook>
</file>

<file path=xl/comments1.xml><?xml version="1.0" encoding="utf-8"?>
<comments xmlns="http://schemas.openxmlformats.org/spreadsheetml/2006/main">
  <authors>
    <author>bihari.marianna</author>
  </authors>
  <commentList>
    <comment ref="A30" authorId="0">
      <text>
        <r>
          <rPr>
            <b/>
            <sz val="9"/>
            <rFont val="Tahoma"/>
            <family val="0"/>
          </rPr>
          <t xml:space="preserve">+NAGYZOMLIN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bihari.marianna</author>
  </authors>
  <commentList>
    <comment ref="B6" authorId="0">
      <text>
        <r>
          <rPr>
            <b/>
            <sz val="9"/>
            <rFont val="Tahoma"/>
            <family val="0"/>
          </rPr>
          <t>Éves lekötés</t>
        </r>
        <r>
          <rPr>
            <sz val="9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9"/>
            <rFont val="Tahoma"/>
            <family val="0"/>
          </rPr>
          <t xml:space="preserve">+NAGYZOMLIN
</t>
        </r>
        <r>
          <rPr>
            <sz val="9"/>
            <rFont val="Tahoma"/>
            <family val="0"/>
          </rPr>
          <t xml:space="preserve">
</t>
        </r>
      </text>
    </comment>
    <comment ref="B26" authorId="0">
      <text>
        <r>
          <rPr>
            <b/>
            <sz val="9"/>
            <rFont val="Tahoma"/>
            <family val="0"/>
          </rPr>
          <t>20170101-TŐL 0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<sst xmlns="http://schemas.openxmlformats.org/spreadsheetml/2006/main" count="672" uniqueCount="74">
  <si>
    <t>Műszaki adatok</t>
  </si>
  <si>
    <t>mérték- egység</t>
  </si>
  <si>
    <t>Vízbázisok kapacitása</t>
  </si>
  <si>
    <r>
      <t>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/év</t>
    </r>
  </si>
  <si>
    <t>Kitermelt víz mennyisége</t>
  </si>
  <si>
    <t>Átvett víz mennyisége</t>
  </si>
  <si>
    <t>Értékesített ivóvíz mennyisége</t>
  </si>
  <si>
    <t>Hálózati vízveszteség</t>
  </si>
  <si>
    <t>Szennyvíztisztító telepek száma</t>
  </si>
  <si>
    <t>db</t>
  </si>
  <si>
    <t>Átemelők száma</t>
  </si>
  <si>
    <t>Szennyvíztisztító telepek névleges kapacítása</t>
  </si>
  <si>
    <r>
      <t>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/d</t>
    </r>
  </si>
  <si>
    <t>km</t>
  </si>
  <si>
    <t>db/év</t>
  </si>
  <si>
    <t>Debreceni Vízmű Zrt.</t>
  </si>
  <si>
    <t>összesen</t>
  </si>
  <si>
    <t>Debrecen</t>
  </si>
  <si>
    <t>Nyírlugos</t>
  </si>
  <si>
    <t>Biharkeresztes-
Ártánd</t>
  </si>
  <si>
    <t>Nyírmihálydi-
Nyírgelse</t>
  </si>
  <si>
    <t>-</t>
  </si>
  <si>
    <t>Meghibásodások száma</t>
  </si>
  <si>
    <t>szennyvízgyűjtő hálózat</t>
  </si>
  <si>
    <t>ebből:   vízhálózat</t>
  </si>
  <si>
    <r>
      <t xml:space="preserve">A Nemzeti Fejlesztési Minisztérium 24/2013. (V.29.) NFM rendelete a víziközmű vagyonértékelésének szabályairól és a víziközmű-szolgáltatók által közérdekből közzéteendő adatokról, 4. melléklete „A víziközmű-szolgáltató honlapján közzéteendő adatok köre”
</t>
    </r>
    <r>
      <rPr>
        <b/>
        <sz val="10"/>
        <color indexed="8"/>
        <rFont val="Arial"/>
        <family val="2"/>
      </rPr>
      <t xml:space="preserve">7. pontjához </t>
    </r>
  </si>
  <si>
    <t>2013. év</t>
  </si>
  <si>
    <t>Vízvezeték-hálózat hossza (gerinc és bekötő)</t>
  </si>
  <si>
    <t>Szennyvíz-hálózat hossza (gerinc és bekötő)</t>
  </si>
  <si>
    <t>2014. év</t>
  </si>
  <si>
    <t>vízhálózat</t>
  </si>
  <si>
    <t>Nyírmihálydi</t>
  </si>
  <si>
    <t>Nyírgelse</t>
  </si>
  <si>
    <t>Biharkeresztes</t>
  </si>
  <si>
    <t>Ártánd</t>
  </si>
  <si>
    <t>Összesen</t>
  </si>
  <si>
    <t>Bedő</t>
  </si>
  <si>
    <t>Berekböszörmény</t>
  </si>
  <si>
    <t>Bihartorda (-Nagyrábé-Bihardancsháza-Sáp)</t>
  </si>
  <si>
    <t>Bojt</t>
  </si>
  <si>
    <t>Ebes</t>
  </si>
  <si>
    <t>Hajdúbagos</t>
  </si>
  <si>
    <t>Hajdúsámson</t>
  </si>
  <si>
    <t>Hencida</t>
  </si>
  <si>
    <t>Körösszakál</t>
  </si>
  <si>
    <t>Körösszegapáti</t>
  </si>
  <si>
    <t>Magyarhomorog ("Komádi-Magyarhomorog")</t>
  </si>
  <si>
    <t>Mezősas</t>
  </si>
  <si>
    <t>Mikepércs</t>
  </si>
  <si>
    <t>Monostorpályi</t>
  </si>
  <si>
    <t>Nagykereki</t>
  </si>
  <si>
    <t>Pocsaj</t>
  </si>
  <si>
    <t>Esztár</t>
  </si>
  <si>
    <t>Sáránd</t>
  </si>
  <si>
    <t>Szentpéterszeg</t>
  </si>
  <si>
    <t>Told</t>
  </si>
  <si>
    <t>Körösszegapáti-Körmösdpuszta</t>
  </si>
  <si>
    <t>ebből</t>
  </si>
  <si>
    <t>2015. év</t>
  </si>
  <si>
    <t>Szennyvíz ágazat</t>
  </si>
  <si>
    <t>Ivóvíz ágazat</t>
  </si>
  <si>
    <t>2016. év</t>
  </si>
  <si>
    <t>2017. év</t>
  </si>
  <si>
    <t>Derecske</t>
  </si>
  <si>
    <t>Hajdúszovát</t>
  </si>
  <si>
    <t>Hosszúpályi</t>
  </si>
  <si>
    <t>Hosszúpályi-Messzelátó-Sóstó</t>
  </si>
  <si>
    <t>Kismarja</t>
  </si>
  <si>
    <t>Kokad</t>
  </si>
  <si>
    <t>Konyár</t>
  </si>
  <si>
    <t>Létavértes</t>
  </si>
  <si>
    <t>Létavértes-Cserekert</t>
  </si>
  <si>
    <t>Tépe</t>
  </si>
  <si>
    <r>
      <t xml:space="preserve">Átvett víz mennyisége </t>
    </r>
    <r>
      <rPr>
        <b/>
        <sz val="8"/>
        <color indexed="8"/>
        <rFont val="Arial"/>
        <family val="2"/>
      </rPr>
      <t>Más szolgáltatótól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</si>
</sst>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0.0"/>
    <numFmt numFmtId="166" formatCode="#,##0.0"/>
    <numFmt numFmtId="167" formatCode="_-* #,##0.0\ _F_t_-;\-* #,##0.0\ _F_t_-;_-* &quot;-&quot;??\ _F_t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1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3" fontId="47" fillId="0" borderId="11" xfId="0" applyNumberFormat="1" applyFont="1" applyFill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3" fontId="47" fillId="0" borderId="17" xfId="0" applyNumberFormat="1" applyFont="1" applyFill="1" applyBorder="1" applyAlignment="1">
      <alignment/>
    </xf>
    <xf numFmtId="0" fontId="47" fillId="0" borderId="18" xfId="0" applyFont="1" applyBorder="1" applyAlignment="1">
      <alignment horizontal="left" wrapText="1" indent="6"/>
    </xf>
    <xf numFmtId="0" fontId="47" fillId="0" borderId="19" xfId="0" applyFont="1" applyBorder="1" applyAlignment="1">
      <alignment horizontal="left" wrapText="1" indent="1"/>
    </xf>
    <xf numFmtId="0" fontId="47" fillId="0" borderId="20" xfId="0" applyFont="1" applyBorder="1" applyAlignment="1">
      <alignment horizontal="center"/>
    </xf>
    <xf numFmtId="0" fontId="47" fillId="0" borderId="0" xfId="0" applyFont="1" applyAlignment="1">
      <alignment/>
    </xf>
    <xf numFmtId="0" fontId="0" fillId="0" borderId="0" xfId="0" applyAlignment="1">
      <alignment/>
    </xf>
    <xf numFmtId="3" fontId="47" fillId="0" borderId="21" xfId="0" applyNumberFormat="1" applyFont="1" applyFill="1" applyBorder="1" applyAlignment="1">
      <alignment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horizontal="center" vertical="center" wrapText="1"/>
    </xf>
    <xf numFmtId="164" fontId="47" fillId="0" borderId="0" xfId="0" applyNumberFormat="1" applyFont="1" applyAlignment="1">
      <alignment/>
    </xf>
    <xf numFmtId="3" fontId="50" fillId="0" borderId="10" xfId="0" applyNumberFormat="1" applyFont="1" applyFill="1" applyBorder="1" applyAlignment="1">
      <alignment/>
    </xf>
    <xf numFmtId="3" fontId="47" fillId="0" borderId="12" xfId="0" applyNumberFormat="1" applyFont="1" applyFill="1" applyBorder="1" applyAlignment="1">
      <alignment horizontal="center"/>
    </xf>
    <xf numFmtId="3" fontId="47" fillId="0" borderId="10" xfId="0" applyNumberFormat="1" applyFont="1" applyFill="1" applyBorder="1" applyAlignment="1">
      <alignment/>
    </xf>
    <xf numFmtId="3" fontId="47" fillId="0" borderId="11" xfId="0" applyNumberFormat="1" applyFont="1" applyFill="1" applyBorder="1" applyAlignment="1">
      <alignment horizontal="center"/>
    </xf>
    <xf numFmtId="3" fontId="47" fillId="0" borderId="12" xfId="0" applyNumberFormat="1" applyFont="1" applyFill="1" applyBorder="1" applyAlignment="1">
      <alignment horizontal="right"/>
    </xf>
    <xf numFmtId="0" fontId="51" fillId="0" borderId="0" xfId="0" applyFont="1" applyFill="1" applyAlignment="1">
      <alignment/>
    </xf>
    <xf numFmtId="3" fontId="50" fillId="0" borderId="12" xfId="0" applyNumberFormat="1" applyFont="1" applyFill="1" applyBorder="1" applyAlignment="1">
      <alignment/>
    </xf>
    <xf numFmtId="3" fontId="50" fillId="0" borderId="11" xfId="0" applyNumberFormat="1" applyFont="1" applyFill="1" applyBorder="1" applyAlignment="1">
      <alignment/>
    </xf>
    <xf numFmtId="3" fontId="50" fillId="0" borderId="12" xfId="0" applyNumberFormat="1" applyFont="1" applyFill="1" applyBorder="1" applyAlignment="1">
      <alignment horizontal="center"/>
    </xf>
    <xf numFmtId="3" fontId="50" fillId="0" borderId="19" xfId="0" applyNumberFormat="1" applyFont="1" applyFill="1" applyBorder="1" applyAlignment="1">
      <alignment/>
    </xf>
    <xf numFmtId="3" fontId="50" fillId="0" borderId="11" xfId="0" applyNumberFormat="1" applyFont="1" applyFill="1" applyBorder="1" applyAlignment="1">
      <alignment horizontal="center"/>
    </xf>
    <xf numFmtId="3" fontId="50" fillId="0" borderId="22" xfId="0" applyNumberFormat="1" applyFont="1" applyFill="1" applyBorder="1" applyAlignment="1">
      <alignment/>
    </xf>
    <xf numFmtId="3" fontId="50" fillId="0" borderId="17" xfId="0" applyNumberFormat="1" applyFont="1" applyFill="1" applyBorder="1" applyAlignment="1">
      <alignment/>
    </xf>
    <xf numFmtId="3" fontId="50" fillId="0" borderId="13" xfId="0" applyNumberFormat="1" applyFont="1" applyFill="1" applyBorder="1" applyAlignment="1">
      <alignment/>
    </xf>
    <xf numFmtId="3" fontId="50" fillId="0" borderId="21" xfId="0" applyNumberFormat="1" applyFont="1" applyFill="1" applyBorder="1" applyAlignment="1">
      <alignment/>
    </xf>
    <xf numFmtId="3" fontId="50" fillId="0" borderId="23" xfId="0" applyNumberFormat="1" applyFont="1" applyFill="1" applyBorder="1" applyAlignment="1">
      <alignment/>
    </xf>
    <xf numFmtId="3" fontId="47" fillId="0" borderId="24" xfId="0" applyNumberFormat="1" applyFont="1" applyFill="1" applyBorder="1" applyAlignment="1">
      <alignment horizontal="center"/>
    </xf>
    <xf numFmtId="3" fontId="50" fillId="0" borderId="24" xfId="0" applyNumberFormat="1" applyFont="1" applyFill="1" applyBorder="1" applyAlignment="1">
      <alignment/>
    </xf>
    <xf numFmtId="3" fontId="50" fillId="0" borderId="25" xfId="0" applyNumberFormat="1" applyFont="1" applyFill="1" applyBorder="1" applyAlignment="1">
      <alignment/>
    </xf>
    <xf numFmtId="3" fontId="47" fillId="0" borderId="11" xfId="0" applyNumberFormat="1" applyFont="1" applyFill="1" applyBorder="1" applyAlignment="1">
      <alignment horizontal="right"/>
    </xf>
    <xf numFmtId="3" fontId="47" fillId="0" borderId="22" xfId="0" applyNumberFormat="1" applyFont="1" applyFill="1" applyBorder="1" applyAlignment="1">
      <alignment horizontal="center"/>
    </xf>
    <xf numFmtId="3" fontId="50" fillId="0" borderId="18" xfId="0" applyNumberFormat="1" applyFont="1" applyFill="1" applyBorder="1" applyAlignment="1">
      <alignment/>
    </xf>
    <xf numFmtId="3" fontId="50" fillId="0" borderId="13" xfId="0" applyNumberFormat="1" applyFont="1" applyFill="1" applyBorder="1" applyAlignment="1">
      <alignment horizontal="right"/>
    </xf>
    <xf numFmtId="3" fontId="47" fillId="0" borderId="12" xfId="0" applyNumberFormat="1" applyFont="1" applyFill="1" applyBorder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21" xfId="0" applyFont="1" applyBorder="1" applyAlignment="1">
      <alignment horizontal="center"/>
    </xf>
    <xf numFmtId="0" fontId="47" fillId="0" borderId="16" xfId="0" applyFont="1" applyBorder="1" applyAlignment="1">
      <alignment/>
    </xf>
    <xf numFmtId="0" fontId="47" fillId="0" borderId="26" xfId="0" applyFont="1" applyBorder="1" applyAlignment="1">
      <alignment horizontal="center"/>
    </xf>
    <xf numFmtId="3" fontId="47" fillId="0" borderId="27" xfId="0" applyNumberFormat="1" applyFont="1" applyBorder="1" applyAlignment="1">
      <alignment/>
    </xf>
    <xf numFmtId="3" fontId="47" fillId="0" borderId="16" xfId="0" applyNumberFormat="1" applyFont="1" applyBorder="1" applyAlignment="1">
      <alignment/>
    </xf>
    <xf numFmtId="3" fontId="47" fillId="0" borderId="14" xfId="0" applyNumberFormat="1" applyFont="1" applyBorder="1" applyAlignment="1">
      <alignment/>
    </xf>
    <xf numFmtId="3" fontId="47" fillId="0" borderId="28" xfId="0" applyNumberFormat="1" applyFont="1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wrapText="1"/>
    </xf>
    <xf numFmtId="3" fontId="5" fillId="0" borderId="16" xfId="0" applyNumberFormat="1" applyFont="1" applyBorder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3" fontId="47" fillId="0" borderId="27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3" fontId="47" fillId="0" borderId="32" xfId="0" applyNumberFormat="1" applyFont="1" applyBorder="1" applyAlignment="1">
      <alignment/>
    </xf>
    <xf numFmtId="3" fontId="47" fillId="0" borderId="22" xfId="0" applyNumberFormat="1" applyFont="1" applyFill="1" applyBorder="1" applyAlignment="1">
      <alignment/>
    </xf>
    <xf numFmtId="3" fontId="47" fillId="0" borderId="33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>
      <alignment/>
    </xf>
    <xf numFmtId="3" fontId="5" fillId="0" borderId="27" xfId="0" applyNumberFormat="1" applyFont="1" applyBorder="1" applyAlignment="1">
      <alignment/>
    </xf>
    <xf numFmtId="0" fontId="5" fillId="0" borderId="27" xfId="0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5" fillId="0" borderId="12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35" xfId="0" applyNumberFormat="1" applyFont="1" applyFill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3" fontId="5" fillId="0" borderId="36" xfId="0" applyNumberFormat="1" applyFont="1" applyFill="1" applyBorder="1" applyAlignment="1">
      <alignment/>
    </xf>
    <xf numFmtId="3" fontId="5" fillId="0" borderId="36" xfId="0" applyNumberFormat="1" applyFont="1" applyBorder="1" applyAlignment="1">
      <alignment horizontal="right"/>
    </xf>
    <xf numFmtId="3" fontId="5" fillId="0" borderId="36" xfId="0" applyNumberFormat="1" applyFont="1" applyBorder="1" applyAlignment="1">
      <alignment/>
    </xf>
    <xf numFmtId="3" fontId="5" fillId="0" borderId="12" xfId="0" applyNumberFormat="1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3" fontId="5" fillId="0" borderId="35" xfId="0" applyNumberFormat="1" applyFont="1" applyBorder="1" applyAlignment="1">
      <alignment/>
    </xf>
    <xf numFmtId="3" fontId="5" fillId="0" borderId="22" xfId="0" applyNumberFormat="1" applyFont="1" applyBorder="1" applyAlignment="1">
      <alignment horizontal="right"/>
    </xf>
    <xf numFmtId="3" fontId="5" fillId="0" borderId="32" xfId="0" applyNumberFormat="1" applyFont="1" applyFill="1" applyBorder="1" applyAlignment="1">
      <alignment horizontal="right"/>
    </xf>
    <xf numFmtId="3" fontId="5" fillId="0" borderId="22" xfId="0" applyNumberFormat="1" applyFont="1" applyBorder="1" applyAlignment="1">
      <alignment/>
    </xf>
    <xf numFmtId="0" fontId="5" fillId="0" borderId="22" xfId="0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/>
    </xf>
    <xf numFmtId="3" fontId="47" fillId="0" borderId="17" xfId="0" applyNumberFormat="1" applyFont="1" applyFill="1" applyBorder="1" applyAlignment="1">
      <alignment horizontal="right"/>
    </xf>
    <xf numFmtId="3" fontId="47" fillId="0" borderId="0" xfId="0" applyNumberFormat="1" applyFont="1" applyAlignment="1">
      <alignment/>
    </xf>
    <xf numFmtId="0" fontId="5" fillId="0" borderId="36" xfId="0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3" fontId="47" fillId="0" borderId="32" xfId="0" applyNumberFormat="1" applyFont="1" applyFill="1" applyBorder="1" applyAlignment="1">
      <alignment/>
    </xf>
    <xf numFmtId="3" fontId="47" fillId="0" borderId="19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3" fontId="47" fillId="0" borderId="18" xfId="0" applyNumberFormat="1" applyFont="1" applyFill="1" applyBorder="1" applyAlignment="1">
      <alignment/>
    </xf>
    <xf numFmtId="3" fontId="47" fillId="0" borderId="13" xfId="0" applyNumberFormat="1" applyFont="1" applyFill="1" applyBorder="1" applyAlignment="1">
      <alignment horizontal="right"/>
    </xf>
    <xf numFmtId="3" fontId="47" fillId="0" borderId="13" xfId="0" applyNumberFormat="1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47" fillId="0" borderId="0" xfId="0" applyFont="1" applyAlignment="1">
      <alignment wrapText="1"/>
    </xf>
    <xf numFmtId="0" fontId="6" fillId="0" borderId="3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wrapText="1"/>
    </xf>
    <xf numFmtId="0" fontId="48" fillId="0" borderId="25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/>
    </xf>
    <xf numFmtId="0" fontId="47" fillId="0" borderId="22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/>
    </xf>
    <xf numFmtId="3" fontId="47" fillId="0" borderId="15" xfId="0" applyNumberFormat="1" applyFont="1" applyFill="1" applyBorder="1" applyAlignment="1">
      <alignment/>
    </xf>
    <xf numFmtId="3" fontId="47" fillId="0" borderId="28" xfId="0" applyNumberFormat="1" applyFont="1" applyFill="1" applyBorder="1" applyAlignment="1">
      <alignment/>
    </xf>
    <xf numFmtId="3" fontId="47" fillId="0" borderId="42" xfId="0" applyNumberFormat="1" applyFont="1" applyFill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="85" zoomScaleNormal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9.140625" defaultRowHeight="15"/>
  <cols>
    <col min="1" max="1" width="46.7109375" style="2" customWidth="1"/>
    <col min="2" max="5" width="14.28125" style="2" customWidth="1"/>
    <col min="6" max="6" width="13.8515625" style="2" customWidth="1"/>
    <col min="7" max="7" width="10.140625" style="2" customWidth="1"/>
    <col min="8" max="8" width="11.421875" style="2" customWidth="1"/>
    <col min="9" max="9" width="10.00390625" style="2" customWidth="1"/>
    <col min="10" max="10" width="11.00390625" style="2" customWidth="1"/>
    <col min="11" max="11" width="10.421875" style="2" customWidth="1"/>
    <col min="12" max="12" width="20.00390625" style="2" customWidth="1"/>
    <col min="13" max="13" width="10.00390625" style="2" customWidth="1"/>
    <col min="14" max="14" width="10.140625" style="2" customWidth="1"/>
    <col min="15" max="16" width="9.140625" style="2" customWidth="1"/>
    <col min="17" max="17" width="17.28125" style="2" customWidth="1"/>
    <col min="18" max="18" width="10.28125" style="2" bestFit="1" customWidth="1"/>
    <col min="19" max="19" width="9.140625" style="2" customWidth="1"/>
    <col min="20" max="20" width="9.28125" style="2" bestFit="1" customWidth="1"/>
    <col min="21" max="21" width="9.28125" style="2" customWidth="1"/>
    <col min="22" max="22" width="10.28125" style="2" bestFit="1" customWidth="1"/>
    <col min="23" max="23" width="9.140625" style="2" customWidth="1"/>
    <col min="24" max="24" width="10.28125" style="2" bestFit="1" customWidth="1"/>
    <col min="25" max="16384" width="9.140625" style="2" customWidth="1"/>
  </cols>
  <sheetData>
    <row r="1" ht="15">
      <c r="A1" s="1" t="s">
        <v>15</v>
      </c>
    </row>
    <row r="2" spans="1:5" ht="15">
      <c r="A2" s="1" t="s">
        <v>0</v>
      </c>
      <c r="B2" s="17"/>
      <c r="C2" s="17"/>
      <c r="D2" s="17"/>
      <c r="E2" s="17"/>
    </row>
    <row r="3" spans="1:5" ht="15">
      <c r="A3" s="28" t="s">
        <v>62</v>
      </c>
      <c r="B3" s="18"/>
      <c r="C3" s="18"/>
      <c r="D3" s="18"/>
      <c r="E3" s="18"/>
    </row>
    <row r="4" spans="1:5" ht="56.25" customHeight="1">
      <c r="A4" s="107" t="s">
        <v>25</v>
      </c>
      <c r="B4" s="107"/>
      <c r="C4" s="107"/>
      <c r="D4" s="107"/>
      <c r="E4" s="107"/>
    </row>
    <row r="5" spans="2:14" ht="13.5" thickBot="1">
      <c r="B5" s="96"/>
      <c r="C5" s="96"/>
      <c r="G5" s="47"/>
      <c r="H5" s="47"/>
      <c r="I5" s="47"/>
      <c r="J5" s="47"/>
      <c r="K5" s="47"/>
      <c r="L5" s="47"/>
      <c r="M5" s="47"/>
      <c r="N5" s="47"/>
    </row>
    <row r="6" spans="1:14" s="57" customFormat="1" ht="15" customHeight="1">
      <c r="A6" s="108" t="s">
        <v>0</v>
      </c>
      <c r="B6" s="120" t="s">
        <v>2</v>
      </c>
      <c r="C6" s="121" t="s">
        <v>4</v>
      </c>
      <c r="D6" s="121" t="s">
        <v>73</v>
      </c>
      <c r="E6" s="121" t="s">
        <v>6</v>
      </c>
      <c r="F6" s="121" t="s">
        <v>7</v>
      </c>
      <c r="G6" s="121" t="s">
        <v>8</v>
      </c>
      <c r="H6" s="121" t="s">
        <v>10</v>
      </c>
      <c r="I6" s="121" t="s">
        <v>11</v>
      </c>
      <c r="J6" s="122" t="s">
        <v>27</v>
      </c>
      <c r="K6" s="121" t="s">
        <v>28</v>
      </c>
      <c r="L6" s="121" t="s">
        <v>22</v>
      </c>
      <c r="M6" s="123" t="s">
        <v>57</v>
      </c>
      <c r="N6" s="124"/>
    </row>
    <row r="7" spans="1:14" s="56" customFormat="1" ht="54.75" customHeight="1">
      <c r="A7" s="109"/>
      <c r="B7" s="125"/>
      <c r="C7" s="126"/>
      <c r="D7" s="126"/>
      <c r="E7" s="126"/>
      <c r="F7" s="126"/>
      <c r="G7" s="126"/>
      <c r="H7" s="126"/>
      <c r="I7" s="126"/>
      <c r="J7" s="127"/>
      <c r="K7" s="126"/>
      <c r="L7" s="126"/>
      <c r="M7" s="59" t="s">
        <v>30</v>
      </c>
      <c r="N7" s="128" t="s">
        <v>23</v>
      </c>
    </row>
    <row r="8" spans="1:14" s="47" customFormat="1" ht="16.5" customHeight="1">
      <c r="A8" s="110"/>
      <c r="B8" s="129" t="s">
        <v>3</v>
      </c>
      <c r="C8" s="130" t="s">
        <v>3</v>
      </c>
      <c r="D8" s="130" t="s">
        <v>3</v>
      </c>
      <c r="E8" s="130" t="s">
        <v>3</v>
      </c>
      <c r="F8" s="130" t="s">
        <v>3</v>
      </c>
      <c r="G8" s="130" t="s">
        <v>9</v>
      </c>
      <c r="H8" s="130" t="s">
        <v>9</v>
      </c>
      <c r="I8" s="130" t="s">
        <v>12</v>
      </c>
      <c r="J8" s="130" t="s">
        <v>13</v>
      </c>
      <c r="K8" s="130" t="s">
        <v>13</v>
      </c>
      <c r="L8" s="130" t="s">
        <v>14</v>
      </c>
      <c r="M8" s="130" t="s">
        <v>14</v>
      </c>
      <c r="N8" s="131" t="s">
        <v>14</v>
      </c>
    </row>
    <row r="9" spans="1:25" ht="12.75" customHeight="1">
      <c r="A9" s="105" t="s">
        <v>17</v>
      </c>
      <c r="B9" s="78">
        <v>13251000</v>
      </c>
      <c r="C9" s="73">
        <v>9060588</v>
      </c>
      <c r="D9" s="77">
        <v>4201941</v>
      </c>
      <c r="E9" s="73">
        <v>11427858</v>
      </c>
      <c r="F9" s="77">
        <v>1390658</v>
      </c>
      <c r="G9" s="75">
        <v>1</v>
      </c>
      <c r="H9" s="75">
        <f>68+1</f>
        <v>69</v>
      </c>
      <c r="I9" s="77">
        <v>60000</v>
      </c>
      <c r="J9" s="77">
        <v>1050.6129</v>
      </c>
      <c r="K9" s="77">
        <v>974.0779400000001</v>
      </c>
      <c r="L9" s="46">
        <f>SUM(M9:N9)</f>
        <v>2318</v>
      </c>
      <c r="M9" s="46">
        <v>421</v>
      </c>
      <c r="N9" s="4">
        <v>1897</v>
      </c>
      <c r="P9" s="96"/>
      <c r="R9" s="96"/>
      <c r="S9" s="96"/>
      <c r="T9" s="96"/>
      <c r="U9" s="96"/>
      <c r="V9" s="96"/>
      <c r="W9" s="96"/>
      <c r="X9" s="96"/>
      <c r="Y9" s="96"/>
    </row>
    <row r="10" spans="1:25" ht="12.75" customHeight="1">
      <c r="A10" s="105" t="s">
        <v>18</v>
      </c>
      <c r="B10" s="78">
        <v>135000</v>
      </c>
      <c r="C10" s="73">
        <v>115456</v>
      </c>
      <c r="D10" s="73" t="s">
        <v>21</v>
      </c>
      <c r="E10" s="73">
        <v>80385</v>
      </c>
      <c r="F10" s="77">
        <v>9038</v>
      </c>
      <c r="G10" s="75">
        <v>1</v>
      </c>
      <c r="H10" s="75">
        <v>21</v>
      </c>
      <c r="I10" s="77">
        <v>420</v>
      </c>
      <c r="J10" s="77">
        <v>44.1451</v>
      </c>
      <c r="K10" s="77">
        <v>42.88100000000001</v>
      </c>
      <c r="L10" s="46">
        <f aca="true" t="shared" si="0" ref="L10:L45">SUM(M10:N10)</f>
        <v>438</v>
      </c>
      <c r="M10" s="46">
        <v>76</v>
      </c>
      <c r="N10" s="4">
        <v>362</v>
      </c>
      <c r="P10" s="96"/>
      <c r="R10" s="96"/>
      <c r="S10" s="96"/>
      <c r="T10" s="96"/>
      <c r="U10" s="96"/>
      <c r="V10" s="96"/>
      <c r="W10" s="96"/>
      <c r="X10" s="96"/>
      <c r="Y10" s="96"/>
    </row>
    <row r="11" spans="1:25" ht="12.75" customHeight="1">
      <c r="A11" s="105" t="s">
        <v>31</v>
      </c>
      <c r="B11" s="78">
        <v>140000</v>
      </c>
      <c r="C11" s="73">
        <v>108948</v>
      </c>
      <c r="D11" s="73" t="s">
        <v>21</v>
      </c>
      <c r="E11" s="73">
        <v>42329</v>
      </c>
      <c r="F11" s="77">
        <v>13082</v>
      </c>
      <c r="G11" s="73" t="s">
        <v>21</v>
      </c>
      <c r="H11" s="75">
        <v>10</v>
      </c>
      <c r="I11" s="73" t="s">
        <v>21</v>
      </c>
      <c r="J11" s="77">
        <v>22.48767</v>
      </c>
      <c r="K11" s="77">
        <v>26.379</v>
      </c>
      <c r="L11" s="46">
        <f t="shared" si="0"/>
        <v>151</v>
      </c>
      <c r="M11" s="46">
        <v>49</v>
      </c>
      <c r="N11" s="4">
        <v>102</v>
      </c>
      <c r="P11" s="96"/>
      <c r="R11" s="96"/>
      <c r="S11" s="96"/>
      <c r="T11" s="96"/>
      <c r="U11" s="96"/>
      <c r="V11" s="96"/>
      <c r="W11" s="96"/>
      <c r="X11" s="96"/>
      <c r="Y11" s="96"/>
    </row>
    <row r="12" spans="1:25" ht="12.75" customHeight="1">
      <c r="A12" s="105" t="s">
        <v>32</v>
      </c>
      <c r="B12" s="80" t="s">
        <v>21</v>
      </c>
      <c r="C12" s="73">
        <v>0</v>
      </c>
      <c r="D12" s="73" t="s">
        <v>21</v>
      </c>
      <c r="E12" s="73">
        <v>31202</v>
      </c>
      <c r="F12" s="77">
        <v>11576</v>
      </c>
      <c r="G12" s="73" t="s">
        <v>21</v>
      </c>
      <c r="H12" s="73" t="s">
        <v>21</v>
      </c>
      <c r="I12" s="73" t="s">
        <v>21</v>
      </c>
      <c r="J12" s="77">
        <v>18.0608</v>
      </c>
      <c r="K12" s="73" t="s">
        <v>21</v>
      </c>
      <c r="L12" s="46">
        <f t="shared" si="0"/>
        <v>25</v>
      </c>
      <c r="M12" s="46">
        <v>25</v>
      </c>
      <c r="N12" s="42" t="s">
        <v>21</v>
      </c>
      <c r="P12" s="96"/>
      <c r="R12" s="96"/>
      <c r="S12" s="96"/>
      <c r="T12" s="96"/>
      <c r="U12" s="96"/>
      <c r="V12" s="96"/>
      <c r="W12" s="96"/>
      <c r="X12" s="96"/>
      <c r="Y12" s="96"/>
    </row>
    <row r="13" spans="1:25" ht="12.75" customHeight="1">
      <c r="A13" s="105" t="s">
        <v>36</v>
      </c>
      <c r="B13" s="78">
        <v>16000</v>
      </c>
      <c r="C13" s="73">
        <v>11026</v>
      </c>
      <c r="D13" s="73" t="s">
        <v>21</v>
      </c>
      <c r="E13" s="73">
        <v>8515</v>
      </c>
      <c r="F13" s="77">
        <v>1358</v>
      </c>
      <c r="G13" s="73" t="s">
        <v>21</v>
      </c>
      <c r="H13" s="83" t="s">
        <v>21</v>
      </c>
      <c r="I13" s="73" t="s">
        <v>21</v>
      </c>
      <c r="J13" s="77">
        <v>6.2219999999999995</v>
      </c>
      <c r="K13" s="73" t="s">
        <v>21</v>
      </c>
      <c r="L13" s="46">
        <f t="shared" si="0"/>
        <v>0</v>
      </c>
      <c r="M13" s="46">
        <v>0</v>
      </c>
      <c r="N13" s="42" t="s">
        <v>21</v>
      </c>
      <c r="P13" s="96"/>
      <c r="R13" s="96"/>
      <c r="S13" s="96"/>
      <c r="T13" s="96"/>
      <c r="U13" s="96"/>
      <c r="V13" s="96"/>
      <c r="W13" s="96"/>
      <c r="X13" s="96"/>
      <c r="Y13" s="96"/>
    </row>
    <row r="14" spans="1:25" ht="12.75" customHeight="1">
      <c r="A14" s="105" t="s">
        <v>37</v>
      </c>
      <c r="B14" s="78">
        <v>75000</v>
      </c>
      <c r="C14" s="73">
        <v>113749</v>
      </c>
      <c r="D14" s="73" t="s">
        <v>21</v>
      </c>
      <c r="E14" s="73">
        <v>54266</v>
      </c>
      <c r="F14" s="77">
        <v>16552</v>
      </c>
      <c r="G14" s="73" t="s">
        <v>21</v>
      </c>
      <c r="H14" s="83" t="s">
        <v>21</v>
      </c>
      <c r="I14" s="73" t="s">
        <v>21</v>
      </c>
      <c r="J14" s="77">
        <v>21.458</v>
      </c>
      <c r="K14" s="73" t="s">
        <v>21</v>
      </c>
      <c r="L14" s="46">
        <f t="shared" si="0"/>
        <v>2</v>
      </c>
      <c r="M14" s="46">
        <v>2</v>
      </c>
      <c r="N14" s="42" t="s">
        <v>21</v>
      </c>
      <c r="P14" s="96"/>
      <c r="R14" s="96"/>
      <c r="S14" s="96"/>
      <c r="T14" s="96"/>
      <c r="U14" s="96"/>
      <c r="V14" s="96"/>
      <c r="W14" s="96"/>
      <c r="X14" s="96"/>
      <c r="Y14" s="96"/>
    </row>
    <row r="15" spans="1:25" ht="12.75" customHeight="1">
      <c r="A15" s="105" t="s">
        <v>33</v>
      </c>
      <c r="B15" s="78">
        <v>230000</v>
      </c>
      <c r="C15" s="73">
        <v>226648</v>
      </c>
      <c r="D15" s="73" t="s">
        <v>21</v>
      </c>
      <c r="E15" s="73">
        <v>120314</v>
      </c>
      <c r="F15" s="77">
        <v>90521</v>
      </c>
      <c r="G15" s="75">
        <v>1</v>
      </c>
      <c r="H15" s="75">
        <v>8</v>
      </c>
      <c r="I15" s="77">
        <v>540</v>
      </c>
      <c r="J15" s="77">
        <v>33.438</v>
      </c>
      <c r="K15" s="77">
        <v>44.872</v>
      </c>
      <c r="L15" s="46">
        <f t="shared" si="0"/>
        <v>66</v>
      </c>
      <c r="M15" s="46">
        <v>12</v>
      </c>
      <c r="N15" s="4">
        <v>54</v>
      </c>
      <c r="P15" s="96"/>
      <c r="R15" s="96"/>
      <c r="S15" s="96"/>
      <c r="T15" s="96"/>
      <c r="U15" s="96"/>
      <c r="V15" s="96"/>
      <c r="W15" s="96"/>
      <c r="X15" s="96"/>
      <c r="Y15" s="96"/>
    </row>
    <row r="16" spans="1:25" ht="12.75" customHeight="1">
      <c r="A16" s="105" t="s">
        <v>34</v>
      </c>
      <c r="B16" s="80" t="s">
        <v>21</v>
      </c>
      <c r="C16" s="73">
        <v>0</v>
      </c>
      <c r="D16" s="73" t="s">
        <v>21</v>
      </c>
      <c r="E16" s="73">
        <v>13029</v>
      </c>
      <c r="F16" s="73">
        <v>0</v>
      </c>
      <c r="G16" s="73" t="s">
        <v>21</v>
      </c>
      <c r="H16" s="75">
        <v>3</v>
      </c>
      <c r="I16" s="73" t="s">
        <v>21</v>
      </c>
      <c r="J16" s="77">
        <v>6.85</v>
      </c>
      <c r="K16" s="77">
        <v>6.753</v>
      </c>
      <c r="L16" s="46">
        <f t="shared" si="0"/>
        <v>1</v>
      </c>
      <c r="M16" s="46" t="s">
        <v>21</v>
      </c>
      <c r="N16" s="4">
        <v>1</v>
      </c>
      <c r="P16" s="96"/>
      <c r="R16" s="96"/>
      <c r="S16" s="96"/>
      <c r="T16" s="96"/>
      <c r="U16" s="96"/>
      <c r="V16" s="96"/>
      <c r="W16" s="96"/>
      <c r="X16" s="96"/>
      <c r="Y16" s="96"/>
    </row>
    <row r="17" spans="1:25" ht="12.75" customHeight="1">
      <c r="A17" s="105" t="s">
        <v>38</v>
      </c>
      <c r="B17" s="78">
        <v>195000</v>
      </c>
      <c r="C17" s="73">
        <v>185676</v>
      </c>
      <c r="D17" s="73" t="s">
        <v>21</v>
      </c>
      <c r="E17" s="73">
        <v>27614</v>
      </c>
      <c r="F17" s="77">
        <v>11304</v>
      </c>
      <c r="G17" s="73" t="s">
        <v>21</v>
      </c>
      <c r="H17" s="83" t="s">
        <v>21</v>
      </c>
      <c r="I17" s="73" t="s">
        <v>21</v>
      </c>
      <c r="J17" s="77">
        <v>16.802</v>
      </c>
      <c r="K17" s="73" t="s">
        <v>21</v>
      </c>
      <c r="L17" s="46">
        <f t="shared" si="0"/>
        <v>1</v>
      </c>
      <c r="M17" s="46">
        <v>1</v>
      </c>
      <c r="N17" s="42" t="s">
        <v>21</v>
      </c>
      <c r="P17" s="96"/>
      <c r="R17" s="96"/>
      <c r="S17" s="96"/>
      <c r="T17" s="96"/>
      <c r="U17" s="96"/>
      <c r="V17" s="96"/>
      <c r="W17" s="96"/>
      <c r="X17" s="96"/>
      <c r="Y17" s="96"/>
    </row>
    <row r="18" spans="1:25" ht="12.75" customHeight="1">
      <c r="A18" s="105" t="s">
        <v>39</v>
      </c>
      <c r="B18" s="78">
        <f>18000-6000</f>
        <v>12000</v>
      </c>
      <c r="C18" s="73">
        <v>23502</v>
      </c>
      <c r="D18" s="73" t="s">
        <v>21</v>
      </c>
      <c r="E18" s="73">
        <v>10664</v>
      </c>
      <c r="F18" s="77">
        <v>2731</v>
      </c>
      <c r="G18" s="73" t="s">
        <v>21</v>
      </c>
      <c r="H18" s="83" t="s">
        <v>21</v>
      </c>
      <c r="I18" s="73" t="s">
        <v>21</v>
      </c>
      <c r="J18" s="77">
        <v>6.152</v>
      </c>
      <c r="K18" s="73" t="s">
        <v>21</v>
      </c>
      <c r="L18" s="46">
        <f t="shared" si="0"/>
        <v>3</v>
      </c>
      <c r="M18" s="46">
        <v>3</v>
      </c>
      <c r="N18" s="42" t="s">
        <v>21</v>
      </c>
      <c r="P18" s="96"/>
      <c r="R18" s="96"/>
      <c r="S18" s="96"/>
      <c r="T18" s="96"/>
      <c r="U18" s="96"/>
      <c r="V18" s="96"/>
      <c r="W18" s="96"/>
      <c r="X18" s="96"/>
      <c r="Y18" s="96"/>
    </row>
    <row r="19" spans="1:25" ht="12.75" customHeight="1">
      <c r="A19" s="105" t="s">
        <v>40</v>
      </c>
      <c r="B19" s="78">
        <v>220000</v>
      </c>
      <c r="C19" s="73">
        <v>257293</v>
      </c>
      <c r="D19" s="73" t="s">
        <v>21</v>
      </c>
      <c r="E19" s="73">
        <v>184549</v>
      </c>
      <c r="F19" s="77">
        <v>67343</v>
      </c>
      <c r="G19" s="73" t="s">
        <v>21</v>
      </c>
      <c r="H19" s="75">
        <v>5</v>
      </c>
      <c r="I19" s="73" t="s">
        <v>21</v>
      </c>
      <c r="J19" s="77">
        <v>33.75</v>
      </c>
      <c r="K19" s="77">
        <v>42.230760000000004</v>
      </c>
      <c r="L19" s="46">
        <f t="shared" si="0"/>
        <v>111</v>
      </c>
      <c r="M19" s="46">
        <v>5</v>
      </c>
      <c r="N19" s="4">
        <v>106</v>
      </c>
      <c r="P19" s="96"/>
      <c r="R19" s="96"/>
      <c r="S19" s="96"/>
      <c r="T19" s="96"/>
      <c r="U19" s="96"/>
      <c r="V19" s="96"/>
      <c r="W19" s="96"/>
      <c r="X19" s="96"/>
      <c r="Y19" s="96"/>
    </row>
    <row r="20" spans="1:25" ht="12.75" customHeight="1">
      <c r="A20" s="105" t="s">
        <v>41</v>
      </c>
      <c r="B20" s="78">
        <v>70000</v>
      </c>
      <c r="C20" s="73">
        <v>95810</v>
      </c>
      <c r="D20" s="73" t="s">
        <v>21</v>
      </c>
      <c r="E20" s="73">
        <v>57955</v>
      </c>
      <c r="F20" s="77">
        <v>28799</v>
      </c>
      <c r="G20" s="73" t="s">
        <v>21</v>
      </c>
      <c r="H20" s="75">
        <v>6</v>
      </c>
      <c r="I20" s="73" t="s">
        <v>21</v>
      </c>
      <c r="J20" s="77">
        <v>19.74</v>
      </c>
      <c r="K20" s="77">
        <v>29.7407</v>
      </c>
      <c r="L20" s="46">
        <f t="shared" si="0"/>
        <v>116</v>
      </c>
      <c r="M20" s="46">
        <v>6</v>
      </c>
      <c r="N20" s="4">
        <v>110</v>
      </c>
      <c r="P20" s="96"/>
      <c r="R20" s="96"/>
      <c r="S20" s="96"/>
      <c r="T20" s="96"/>
      <c r="U20" s="96"/>
      <c r="V20" s="96"/>
      <c r="W20" s="96"/>
      <c r="X20" s="96"/>
      <c r="Y20" s="96"/>
    </row>
    <row r="21" spans="1:25" ht="12.75" customHeight="1">
      <c r="A21" s="105" t="s">
        <v>42</v>
      </c>
      <c r="B21" s="78">
        <v>440000</v>
      </c>
      <c r="C21" s="73">
        <v>489061</v>
      </c>
      <c r="D21" s="73" t="s">
        <v>21</v>
      </c>
      <c r="E21" s="73">
        <v>387529</v>
      </c>
      <c r="F21" s="77">
        <v>80033</v>
      </c>
      <c r="G21" s="73" t="s">
        <v>21</v>
      </c>
      <c r="H21" s="75">
        <v>20</v>
      </c>
      <c r="I21" s="73" t="s">
        <v>21</v>
      </c>
      <c r="J21" s="77">
        <v>102.69699999999999</v>
      </c>
      <c r="K21" s="77">
        <v>88.7504</v>
      </c>
      <c r="L21" s="46">
        <f t="shared" si="0"/>
        <v>216</v>
      </c>
      <c r="M21" s="46">
        <v>53</v>
      </c>
      <c r="N21" s="4">
        <v>163</v>
      </c>
      <c r="P21" s="96"/>
      <c r="R21" s="96"/>
      <c r="S21" s="96"/>
      <c r="T21" s="96"/>
      <c r="U21" s="96"/>
      <c r="V21" s="96"/>
      <c r="W21" s="96"/>
      <c r="X21" s="96"/>
      <c r="Y21" s="96"/>
    </row>
    <row r="22" spans="1:25" ht="12.75">
      <c r="A22" s="105" t="s">
        <v>43</v>
      </c>
      <c r="B22" s="78">
        <v>50000</v>
      </c>
      <c r="C22" s="73">
        <v>53889</v>
      </c>
      <c r="D22" s="73" t="s">
        <v>21</v>
      </c>
      <c r="E22" s="73">
        <v>29625</v>
      </c>
      <c r="F22" s="77">
        <v>21721</v>
      </c>
      <c r="G22" s="73" t="s">
        <v>21</v>
      </c>
      <c r="H22" s="83" t="s">
        <v>21</v>
      </c>
      <c r="I22" s="73" t="s">
        <v>21</v>
      </c>
      <c r="J22" s="77">
        <v>12.724</v>
      </c>
      <c r="K22" s="73" t="s">
        <v>21</v>
      </c>
      <c r="L22" s="46">
        <f t="shared" si="0"/>
        <v>2</v>
      </c>
      <c r="M22" s="46">
        <v>2</v>
      </c>
      <c r="N22" s="42" t="s">
        <v>21</v>
      </c>
      <c r="P22" s="96"/>
      <c r="R22" s="96"/>
      <c r="S22" s="96"/>
      <c r="T22" s="96"/>
      <c r="U22" s="96"/>
      <c r="V22" s="96"/>
      <c r="W22" s="96"/>
      <c r="X22" s="96"/>
      <c r="Y22" s="96"/>
    </row>
    <row r="23" spans="1:25" ht="12.75">
      <c r="A23" s="105" t="s">
        <v>56</v>
      </c>
      <c r="B23" s="78">
        <v>2400</v>
      </c>
      <c r="C23" s="73">
        <v>2203</v>
      </c>
      <c r="D23" s="73" t="s">
        <v>21</v>
      </c>
      <c r="E23" s="73">
        <v>2093</v>
      </c>
      <c r="F23" s="73">
        <v>60</v>
      </c>
      <c r="G23" s="73" t="s">
        <v>21</v>
      </c>
      <c r="H23" s="83" t="s">
        <v>21</v>
      </c>
      <c r="I23" s="73" t="s">
        <v>21</v>
      </c>
      <c r="J23" s="77">
        <v>2.204</v>
      </c>
      <c r="K23" s="73" t="s">
        <v>21</v>
      </c>
      <c r="L23" s="46">
        <f t="shared" si="0"/>
        <v>0</v>
      </c>
      <c r="M23" s="46">
        <v>0</v>
      </c>
      <c r="N23" s="42">
        <v>0</v>
      </c>
      <c r="P23" s="96"/>
      <c r="R23" s="96"/>
      <c r="S23" s="96"/>
      <c r="T23" s="96"/>
      <c r="U23" s="96"/>
      <c r="V23" s="96"/>
      <c r="W23" s="96"/>
      <c r="X23" s="96"/>
      <c r="Y23" s="96"/>
    </row>
    <row r="24" spans="1:25" ht="12.75">
      <c r="A24" s="105" t="s">
        <v>44</v>
      </c>
      <c r="B24" s="78">
        <f>40000-4000</f>
        <v>36000</v>
      </c>
      <c r="C24" s="73">
        <v>40447</v>
      </c>
      <c r="D24" s="73" t="s">
        <v>21</v>
      </c>
      <c r="E24" s="73">
        <v>23795</v>
      </c>
      <c r="F24" s="77">
        <v>12886</v>
      </c>
      <c r="G24" s="73" t="s">
        <v>21</v>
      </c>
      <c r="H24" s="83" t="s">
        <v>21</v>
      </c>
      <c r="I24" s="73" t="s">
        <v>21</v>
      </c>
      <c r="J24" s="77">
        <v>8.334</v>
      </c>
      <c r="K24" s="73" t="s">
        <v>21</v>
      </c>
      <c r="L24" s="46">
        <f t="shared" si="0"/>
        <v>1</v>
      </c>
      <c r="M24" s="46">
        <v>1</v>
      </c>
      <c r="N24" s="42">
        <f>-N23</f>
        <v>0</v>
      </c>
      <c r="P24" s="96"/>
      <c r="R24" s="96"/>
      <c r="S24" s="96"/>
      <c r="T24" s="96"/>
      <c r="U24" s="96"/>
      <c r="V24" s="96"/>
      <c r="W24" s="96"/>
      <c r="X24" s="96"/>
      <c r="Y24" s="96"/>
    </row>
    <row r="25" spans="1:25" ht="12.75">
      <c r="A25" s="105" t="s">
        <v>45</v>
      </c>
      <c r="B25" s="78">
        <f>41000-5000</f>
        <v>36000</v>
      </c>
      <c r="C25" s="73">
        <v>46875</v>
      </c>
      <c r="D25" s="73" t="s">
        <v>21</v>
      </c>
      <c r="E25" s="73">
        <v>29168</v>
      </c>
      <c r="F25" s="77">
        <v>14017</v>
      </c>
      <c r="G25" s="73" t="s">
        <v>21</v>
      </c>
      <c r="H25" s="83" t="s">
        <v>21</v>
      </c>
      <c r="I25" s="73" t="s">
        <v>21</v>
      </c>
      <c r="J25" s="77">
        <v>7.6530000000000005</v>
      </c>
      <c r="K25" s="73" t="s">
        <v>21</v>
      </c>
      <c r="L25" s="46">
        <f t="shared" si="0"/>
        <v>7</v>
      </c>
      <c r="M25" s="46">
        <v>7</v>
      </c>
      <c r="N25" s="42" t="s">
        <v>21</v>
      </c>
      <c r="P25" s="96"/>
      <c r="R25" s="96"/>
      <c r="S25" s="96"/>
      <c r="T25" s="96"/>
      <c r="U25" s="96"/>
      <c r="V25" s="96"/>
      <c r="W25" s="96"/>
      <c r="X25" s="96"/>
      <c r="Y25" s="96"/>
    </row>
    <row r="26" spans="1:25" ht="12.75">
      <c r="A26" s="105" t="s">
        <v>46</v>
      </c>
      <c r="B26" s="80" t="s">
        <v>21</v>
      </c>
      <c r="C26" s="73">
        <v>0</v>
      </c>
      <c r="D26" s="73">
        <v>36828</v>
      </c>
      <c r="E26" s="73">
        <v>25519</v>
      </c>
      <c r="F26" s="77">
        <v>11189</v>
      </c>
      <c r="G26" s="73" t="s">
        <v>21</v>
      </c>
      <c r="H26" s="83" t="s">
        <v>21</v>
      </c>
      <c r="I26" s="73" t="s">
        <v>21</v>
      </c>
      <c r="J26" s="77">
        <v>13.809000000000001</v>
      </c>
      <c r="K26" s="73" t="s">
        <v>21</v>
      </c>
      <c r="L26" s="46">
        <f t="shared" si="0"/>
        <v>6</v>
      </c>
      <c r="M26" s="46">
        <v>6</v>
      </c>
      <c r="N26" s="42" t="s">
        <v>21</v>
      </c>
      <c r="P26" s="96"/>
      <c r="R26" s="96"/>
      <c r="S26" s="96"/>
      <c r="T26" s="96"/>
      <c r="U26" s="96"/>
      <c r="V26" s="96"/>
      <c r="W26" s="96"/>
      <c r="X26" s="96"/>
      <c r="Y26" s="96"/>
    </row>
    <row r="27" spans="1:25" ht="12.75">
      <c r="A27" s="105" t="s">
        <v>47</v>
      </c>
      <c r="B27" s="78">
        <v>28000</v>
      </c>
      <c r="C27" s="73">
        <v>23646</v>
      </c>
      <c r="D27" s="73" t="s">
        <v>21</v>
      </c>
      <c r="E27" s="73">
        <v>15236</v>
      </c>
      <c r="F27" s="77">
        <v>7913</v>
      </c>
      <c r="G27" s="73" t="s">
        <v>21</v>
      </c>
      <c r="H27" s="83" t="s">
        <v>21</v>
      </c>
      <c r="I27" s="73" t="s">
        <v>21</v>
      </c>
      <c r="J27" s="77">
        <v>11.314</v>
      </c>
      <c r="K27" s="73" t="s">
        <v>21</v>
      </c>
      <c r="L27" s="46">
        <f t="shared" si="0"/>
        <v>3</v>
      </c>
      <c r="M27" s="46">
        <v>3</v>
      </c>
      <c r="N27" s="42" t="s">
        <v>21</v>
      </c>
      <c r="P27" s="96"/>
      <c r="R27" s="96"/>
      <c r="S27" s="96"/>
      <c r="T27" s="96"/>
      <c r="U27" s="96"/>
      <c r="V27" s="96"/>
      <c r="W27" s="96"/>
      <c r="X27" s="96"/>
      <c r="Y27" s="96"/>
    </row>
    <row r="28" spans="1:25" ht="12.75">
      <c r="A28" s="105" t="s">
        <v>48</v>
      </c>
      <c r="B28" s="78">
        <v>150000</v>
      </c>
      <c r="C28" s="73">
        <v>185193</v>
      </c>
      <c r="D28" s="73" t="s">
        <v>21</v>
      </c>
      <c r="E28" s="73">
        <v>135427</v>
      </c>
      <c r="F28" s="77">
        <v>31436</v>
      </c>
      <c r="G28" s="73" t="s">
        <v>21</v>
      </c>
      <c r="H28" s="75">
        <v>7</v>
      </c>
      <c r="I28" s="73" t="s">
        <v>21</v>
      </c>
      <c r="J28" s="77">
        <v>32.835</v>
      </c>
      <c r="K28" s="77">
        <v>39.494</v>
      </c>
      <c r="L28" s="46">
        <f t="shared" si="0"/>
        <v>143</v>
      </c>
      <c r="M28" s="46">
        <v>9</v>
      </c>
      <c r="N28" s="4">
        <v>134</v>
      </c>
      <c r="P28" s="96"/>
      <c r="R28" s="96"/>
      <c r="S28" s="96"/>
      <c r="T28" s="96"/>
      <c r="U28" s="96"/>
      <c r="V28" s="96"/>
      <c r="W28" s="96"/>
      <c r="X28" s="96"/>
      <c r="Y28" s="96"/>
    </row>
    <row r="29" spans="1:25" ht="12.75">
      <c r="A29" s="105" t="s">
        <v>49</v>
      </c>
      <c r="B29" s="78">
        <v>90000</v>
      </c>
      <c r="C29" s="73">
        <v>102916</v>
      </c>
      <c r="D29" s="73" t="s">
        <v>21</v>
      </c>
      <c r="E29" s="73">
        <v>62874</v>
      </c>
      <c r="F29" s="77">
        <v>19049</v>
      </c>
      <c r="G29" s="73" t="s">
        <v>21</v>
      </c>
      <c r="H29" s="75">
        <v>11</v>
      </c>
      <c r="I29" s="73" t="s">
        <v>21</v>
      </c>
      <c r="J29" s="77">
        <v>24.676000000000002</v>
      </c>
      <c r="K29" s="77">
        <v>27.849400000000003</v>
      </c>
      <c r="L29" s="46">
        <f t="shared" si="0"/>
        <v>157</v>
      </c>
      <c r="M29" s="46">
        <v>5</v>
      </c>
      <c r="N29" s="4">
        <v>152</v>
      </c>
      <c r="P29" s="96"/>
      <c r="R29" s="96"/>
      <c r="S29" s="96"/>
      <c r="T29" s="96"/>
      <c r="U29" s="96"/>
      <c r="V29" s="96"/>
      <c r="W29" s="96"/>
      <c r="X29" s="96"/>
      <c r="Y29" s="96"/>
    </row>
    <row r="30" spans="1:25" ht="12.75">
      <c r="A30" s="105" t="s">
        <v>50</v>
      </c>
      <c r="B30" s="78">
        <f>46000-6000+3370</f>
        <v>43370</v>
      </c>
      <c r="C30" s="73">
        <v>47677</v>
      </c>
      <c r="D30" s="73" t="s">
        <v>21</v>
      </c>
      <c r="E30" s="73">
        <v>23549</v>
      </c>
      <c r="F30" s="77">
        <v>6073</v>
      </c>
      <c r="G30" s="73" t="s">
        <v>21</v>
      </c>
      <c r="H30" s="83" t="s">
        <v>21</v>
      </c>
      <c r="I30" s="73" t="s">
        <v>21</v>
      </c>
      <c r="J30" s="77">
        <v>10.315999999999999</v>
      </c>
      <c r="K30" s="73" t="s">
        <v>21</v>
      </c>
      <c r="L30" s="46">
        <f t="shared" si="0"/>
        <v>0</v>
      </c>
      <c r="M30" s="46">
        <v>0</v>
      </c>
      <c r="N30" s="4">
        <v>0</v>
      </c>
      <c r="P30" s="96"/>
      <c r="R30" s="96"/>
      <c r="S30" s="96"/>
      <c r="T30" s="96"/>
      <c r="U30" s="96"/>
      <c r="V30" s="96"/>
      <c r="W30" s="96"/>
      <c r="X30" s="96"/>
      <c r="Y30" s="96"/>
    </row>
    <row r="31" spans="1:25" ht="12.75">
      <c r="A31" s="105" t="s">
        <v>51</v>
      </c>
      <c r="B31" s="78">
        <v>175000</v>
      </c>
      <c r="C31" s="73">
        <v>157380</v>
      </c>
      <c r="D31" s="73" t="s">
        <v>21</v>
      </c>
      <c r="E31" s="73">
        <v>68913</v>
      </c>
      <c r="F31" s="77">
        <v>31643</v>
      </c>
      <c r="G31" s="75">
        <v>1</v>
      </c>
      <c r="H31" s="75">
        <v>9</v>
      </c>
      <c r="I31" s="77">
        <v>350</v>
      </c>
      <c r="J31" s="77">
        <v>26.227</v>
      </c>
      <c r="K31" s="77">
        <v>30.9042</v>
      </c>
      <c r="L31" s="46">
        <f t="shared" si="0"/>
        <v>113</v>
      </c>
      <c r="M31" s="46">
        <v>2</v>
      </c>
      <c r="N31" s="4">
        <v>111</v>
      </c>
      <c r="P31" s="96"/>
      <c r="R31" s="96"/>
      <c r="S31" s="96"/>
      <c r="T31" s="96"/>
      <c r="U31" s="96"/>
      <c r="V31" s="96"/>
      <c r="W31" s="96"/>
      <c r="X31" s="96"/>
      <c r="Y31" s="96"/>
    </row>
    <row r="32" spans="1:25" ht="12.75">
      <c r="A32" s="105" t="s">
        <v>52</v>
      </c>
      <c r="B32" s="132" t="s">
        <v>21</v>
      </c>
      <c r="C32" s="73">
        <v>0</v>
      </c>
      <c r="D32" s="73" t="s">
        <v>21</v>
      </c>
      <c r="E32" s="73">
        <v>46605</v>
      </c>
      <c r="F32" s="73">
        <v>-106</v>
      </c>
      <c r="G32" s="73" t="s">
        <v>21</v>
      </c>
      <c r="H32" s="75">
        <v>5</v>
      </c>
      <c r="I32" s="73" t="s">
        <v>21</v>
      </c>
      <c r="J32" s="77">
        <v>12.921</v>
      </c>
      <c r="K32" s="77">
        <v>16.7211</v>
      </c>
      <c r="L32" s="46">
        <f t="shared" si="0"/>
        <v>60</v>
      </c>
      <c r="M32" s="46">
        <v>4</v>
      </c>
      <c r="N32" s="4">
        <v>56</v>
      </c>
      <c r="P32" s="96"/>
      <c r="R32" s="96"/>
      <c r="S32" s="96"/>
      <c r="T32" s="96"/>
      <c r="U32" s="96"/>
      <c r="V32" s="96"/>
      <c r="W32" s="96"/>
      <c r="X32" s="96"/>
      <c r="Y32" s="96"/>
    </row>
    <row r="33" spans="1:25" ht="12.75">
      <c r="A33" s="105" t="s">
        <v>53</v>
      </c>
      <c r="B33" s="78">
        <v>78000</v>
      </c>
      <c r="C33" s="73">
        <v>106746</v>
      </c>
      <c r="D33" s="73" t="s">
        <v>21</v>
      </c>
      <c r="E33" s="73">
        <v>76666</v>
      </c>
      <c r="F33" s="77">
        <v>27012</v>
      </c>
      <c r="G33" s="73" t="s">
        <v>21</v>
      </c>
      <c r="H33" s="75">
        <v>7</v>
      </c>
      <c r="I33" s="73" t="s">
        <v>21</v>
      </c>
      <c r="J33" s="77">
        <v>22.685000000000002</v>
      </c>
      <c r="K33" s="77">
        <v>30.935000000000002</v>
      </c>
      <c r="L33" s="46">
        <f t="shared" si="0"/>
        <v>82</v>
      </c>
      <c r="M33" s="46">
        <v>2</v>
      </c>
      <c r="N33" s="4">
        <v>80</v>
      </c>
      <c r="P33" s="96"/>
      <c r="R33" s="96"/>
      <c r="S33" s="96"/>
      <c r="T33" s="96"/>
      <c r="U33" s="96"/>
      <c r="V33" s="96"/>
      <c r="W33" s="96"/>
      <c r="X33" s="96"/>
      <c r="Y33" s="96"/>
    </row>
    <row r="34" spans="1:25" ht="12.75">
      <c r="A34" s="105" t="s">
        <v>54</v>
      </c>
      <c r="B34" s="78">
        <v>50000</v>
      </c>
      <c r="C34" s="73">
        <v>57001</v>
      </c>
      <c r="D34" s="73" t="s">
        <v>21</v>
      </c>
      <c r="E34" s="73">
        <v>34929</v>
      </c>
      <c r="F34" s="77">
        <v>20552</v>
      </c>
      <c r="G34" s="73" t="s">
        <v>21</v>
      </c>
      <c r="H34" s="83" t="s">
        <v>21</v>
      </c>
      <c r="I34" s="73" t="s">
        <v>21</v>
      </c>
      <c r="J34" s="77">
        <v>12.697000000000001</v>
      </c>
      <c r="K34" s="73" t="s">
        <v>21</v>
      </c>
      <c r="L34" s="46">
        <f t="shared" si="0"/>
        <v>7</v>
      </c>
      <c r="M34" s="46">
        <v>7</v>
      </c>
      <c r="N34" s="42" t="s">
        <v>21</v>
      </c>
      <c r="P34" s="96"/>
      <c r="R34" s="96"/>
      <c r="S34" s="96"/>
      <c r="T34" s="96"/>
      <c r="U34" s="96"/>
      <c r="V34" s="96"/>
      <c r="W34" s="96"/>
      <c r="X34" s="96"/>
      <c r="Y34" s="96"/>
    </row>
    <row r="35" spans="1:25" ht="12.75">
      <c r="A35" s="105" t="s">
        <v>55</v>
      </c>
      <c r="B35" s="78">
        <f>8000-3000</f>
        <v>5000</v>
      </c>
      <c r="C35" s="73">
        <v>5381</v>
      </c>
      <c r="D35" s="73" t="s">
        <v>21</v>
      </c>
      <c r="E35" s="73">
        <v>4058</v>
      </c>
      <c r="F35" s="77">
        <v>1251</v>
      </c>
      <c r="G35" s="73" t="s">
        <v>21</v>
      </c>
      <c r="H35" s="83" t="s">
        <v>21</v>
      </c>
      <c r="I35" s="73" t="s">
        <v>21</v>
      </c>
      <c r="J35" s="77">
        <v>4.965000000000001</v>
      </c>
      <c r="K35" s="73" t="s">
        <v>21</v>
      </c>
      <c r="L35" s="46">
        <f t="shared" si="0"/>
        <v>3</v>
      </c>
      <c r="M35" s="46">
        <v>3</v>
      </c>
      <c r="N35" s="42" t="s">
        <v>21</v>
      </c>
      <c r="P35" s="96"/>
      <c r="R35" s="96"/>
      <c r="S35" s="96"/>
      <c r="T35" s="96"/>
      <c r="U35" s="96"/>
      <c r="V35" s="96"/>
      <c r="W35" s="96"/>
      <c r="X35" s="96"/>
      <c r="Y35" s="96"/>
    </row>
    <row r="36" spans="1:25" ht="12.75">
      <c r="A36" s="105" t="s">
        <v>63</v>
      </c>
      <c r="B36" s="78">
        <v>490000</v>
      </c>
      <c r="C36" s="73">
        <v>674411</v>
      </c>
      <c r="D36" s="73" t="s">
        <v>21</v>
      </c>
      <c r="E36" s="73">
        <v>315259</v>
      </c>
      <c r="F36" s="77">
        <v>175237</v>
      </c>
      <c r="G36" s="73">
        <v>1</v>
      </c>
      <c r="H36" s="83">
        <v>14</v>
      </c>
      <c r="I36" s="73">
        <v>1000</v>
      </c>
      <c r="J36" s="77">
        <v>73.519</v>
      </c>
      <c r="K36" s="73">
        <v>96.55990000000001</v>
      </c>
      <c r="L36" s="46">
        <f t="shared" si="0"/>
        <v>150</v>
      </c>
      <c r="M36" s="46">
        <v>131</v>
      </c>
      <c r="N36" s="42">
        <v>19</v>
      </c>
      <c r="P36" s="96"/>
      <c r="R36" s="96"/>
      <c r="S36" s="96"/>
      <c r="T36" s="96"/>
      <c r="U36" s="96"/>
      <c r="V36" s="96"/>
      <c r="W36" s="96"/>
      <c r="X36" s="96"/>
      <c r="Y36" s="96"/>
    </row>
    <row r="37" spans="1:25" ht="12.75">
      <c r="A37" s="105" t="s">
        <v>64</v>
      </c>
      <c r="B37" s="78">
        <v>115000</v>
      </c>
      <c r="C37" s="73">
        <v>164534</v>
      </c>
      <c r="D37" s="73" t="s">
        <v>21</v>
      </c>
      <c r="E37" s="73">
        <v>101561</v>
      </c>
      <c r="F37" s="77">
        <v>51090</v>
      </c>
      <c r="G37" s="73">
        <v>1</v>
      </c>
      <c r="H37" s="83">
        <v>5</v>
      </c>
      <c r="I37" s="73">
        <v>275</v>
      </c>
      <c r="J37" s="77">
        <v>23.019</v>
      </c>
      <c r="K37" s="73">
        <v>27.18341</v>
      </c>
      <c r="L37" s="46">
        <f t="shared" si="0"/>
        <v>51</v>
      </c>
      <c r="M37" s="46">
        <v>16</v>
      </c>
      <c r="N37" s="42">
        <v>35</v>
      </c>
      <c r="P37" s="96"/>
      <c r="R37" s="96"/>
      <c r="S37" s="96"/>
      <c r="T37" s="96"/>
      <c r="U37" s="96"/>
      <c r="V37" s="96"/>
      <c r="W37" s="96"/>
      <c r="X37" s="96"/>
      <c r="Y37" s="96"/>
    </row>
    <row r="38" spans="1:25" ht="12.75">
      <c r="A38" s="105" t="s">
        <v>65</v>
      </c>
      <c r="B38" s="78">
        <v>200000</v>
      </c>
      <c r="C38" s="73">
        <v>205189</v>
      </c>
      <c r="D38" s="73" t="s">
        <v>21</v>
      </c>
      <c r="E38" s="73">
        <v>159518</v>
      </c>
      <c r="F38" s="77">
        <v>29207</v>
      </c>
      <c r="G38" s="73">
        <v>1</v>
      </c>
      <c r="H38" s="83">
        <v>12</v>
      </c>
      <c r="I38" s="73">
        <v>1010</v>
      </c>
      <c r="J38" s="77">
        <v>46.76</v>
      </c>
      <c r="K38" s="73">
        <v>48.8338</v>
      </c>
      <c r="L38" s="46">
        <f t="shared" si="0"/>
        <v>60</v>
      </c>
      <c r="M38" s="46">
        <v>44</v>
      </c>
      <c r="N38" s="42">
        <v>16</v>
      </c>
      <c r="P38" s="96"/>
      <c r="R38" s="96"/>
      <c r="S38" s="96"/>
      <c r="T38" s="96"/>
      <c r="U38" s="96"/>
      <c r="V38" s="96"/>
      <c r="W38" s="96"/>
      <c r="X38" s="96"/>
      <c r="Y38" s="96"/>
    </row>
    <row r="39" spans="1:25" ht="12.75">
      <c r="A39" s="105" t="s">
        <v>66</v>
      </c>
      <c r="B39" s="78">
        <v>6000</v>
      </c>
      <c r="C39" s="73">
        <v>7409</v>
      </c>
      <c r="D39" s="73" t="s">
        <v>21</v>
      </c>
      <c r="E39" s="73">
        <v>4768</v>
      </c>
      <c r="F39" s="77">
        <v>1515</v>
      </c>
      <c r="G39" s="73" t="s">
        <v>21</v>
      </c>
      <c r="H39" s="83" t="s">
        <v>21</v>
      </c>
      <c r="I39" s="73" t="s">
        <v>21</v>
      </c>
      <c r="J39" s="77">
        <v>2.784</v>
      </c>
      <c r="K39" s="73" t="s">
        <v>21</v>
      </c>
      <c r="L39" s="46">
        <f t="shared" si="0"/>
        <v>1</v>
      </c>
      <c r="M39" s="46">
        <v>1</v>
      </c>
      <c r="N39" s="42" t="s">
        <v>21</v>
      </c>
      <c r="P39" s="96"/>
      <c r="R39" s="96"/>
      <c r="S39" s="96"/>
      <c r="T39" s="96"/>
      <c r="U39" s="96"/>
      <c r="V39" s="96"/>
      <c r="W39" s="96"/>
      <c r="X39" s="96"/>
      <c r="Y39" s="96"/>
    </row>
    <row r="40" spans="1:25" ht="12.75">
      <c r="A40" s="105" t="s">
        <v>67</v>
      </c>
      <c r="B40" s="78">
        <v>52000</v>
      </c>
      <c r="C40" s="73">
        <v>40150</v>
      </c>
      <c r="D40" s="73" t="s">
        <v>21</v>
      </c>
      <c r="E40" s="73">
        <v>32872</v>
      </c>
      <c r="F40" s="77">
        <v>6674</v>
      </c>
      <c r="G40" s="73" t="s">
        <v>21</v>
      </c>
      <c r="H40" s="83" t="s">
        <v>21</v>
      </c>
      <c r="I40" s="73" t="s">
        <v>21</v>
      </c>
      <c r="J40" s="77">
        <v>17.744999999999997</v>
      </c>
      <c r="K40" s="73" t="s">
        <v>21</v>
      </c>
      <c r="L40" s="46">
        <f t="shared" si="0"/>
        <v>11</v>
      </c>
      <c r="M40" s="46">
        <v>11</v>
      </c>
      <c r="N40" s="42" t="s">
        <v>21</v>
      </c>
      <c r="P40" s="96"/>
      <c r="R40" s="96"/>
      <c r="S40" s="96"/>
      <c r="T40" s="96"/>
      <c r="U40" s="96"/>
      <c r="V40" s="96"/>
      <c r="W40" s="96"/>
      <c r="X40" s="96"/>
      <c r="Y40" s="96"/>
    </row>
    <row r="41" spans="1:25" ht="12.75">
      <c r="A41" s="105" t="s">
        <v>68</v>
      </c>
      <c r="B41" s="78">
        <v>24000</v>
      </c>
      <c r="C41" s="73">
        <v>22316</v>
      </c>
      <c r="D41" s="73" t="s">
        <v>21</v>
      </c>
      <c r="E41" s="73">
        <v>17750</v>
      </c>
      <c r="F41" s="77">
        <v>2344</v>
      </c>
      <c r="G41" s="73" t="s">
        <v>21</v>
      </c>
      <c r="H41" s="83" t="s">
        <v>21</v>
      </c>
      <c r="I41" s="73" t="s">
        <v>21</v>
      </c>
      <c r="J41" s="77">
        <v>8.113</v>
      </c>
      <c r="K41" s="73" t="s">
        <v>21</v>
      </c>
      <c r="L41" s="46">
        <f t="shared" si="0"/>
        <v>10</v>
      </c>
      <c r="M41" s="46">
        <v>10</v>
      </c>
      <c r="N41" s="42" t="s">
        <v>21</v>
      </c>
      <c r="P41" s="96"/>
      <c r="R41" s="96"/>
      <c r="S41" s="96"/>
      <c r="T41" s="96"/>
      <c r="U41" s="96"/>
      <c r="V41" s="96"/>
      <c r="W41" s="96"/>
      <c r="X41" s="96"/>
      <c r="Y41" s="96"/>
    </row>
    <row r="42" spans="1:25" ht="12.75">
      <c r="A42" s="105" t="s">
        <v>69</v>
      </c>
      <c r="B42" s="78">
        <v>110000</v>
      </c>
      <c r="C42" s="73">
        <v>85402</v>
      </c>
      <c r="D42" s="73" t="s">
        <v>21</v>
      </c>
      <c r="E42" s="73">
        <v>64470</v>
      </c>
      <c r="F42" s="77">
        <v>13881</v>
      </c>
      <c r="G42" s="73" t="s">
        <v>21</v>
      </c>
      <c r="H42" s="83" t="s">
        <v>21</v>
      </c>
      <c r="I42" s="73" t="s">
        <v>21</v>
      </c>
      <c r="J42" s="77">
        <v>21.945</v>
      </c>
      <c r="K42" s="73" t="s">
        <v>21</v>
      </c>
      <c r="L42" s="46">
        <f t="shared" si="0"/>
        <v>12</v>
      </c>
      <c r="M42" s="46">
        <v>12</v>
      </c>
      <c r="N42" s="42" t="s">
        <v>21</v>
      </c>
      <c r="P42" s="96"/>
      <c r="R42" s="96"/>
      <c r="S42" s="96"/>
      <c r="T42" s="96"/>
      <c r="U42" s="96"/>
      <c r="V42" s="96"/>
      <c r="W42" s="96"/>
      <c r="X42" s="96"/>
      <c r="Y42" s="96"/>
    </row>
    <row r="43" spans="1:25" ht="12.75">
      <c r="A43" s="105" t="s">
        <v>70</v>
      </c>
      <c r="B43" s="78">
        <v>310000</v>
      </c>
      <c r="C43" s="73">
        <v>314008</v>
      </c>
      <c r="D43" s="73" t="s">
        <v>21</v>
      </c>
      <c r="E43" s="73">
        <v>224758</v>
      </c>
      <c r="F43" s="77">
        <v>46575</v>
      </c>
      <c r="G43" s="73">
        <v>1</v>
      </c>
      <c r="H43" s="83">
        <v>7</v>
      </c>
      <c r="I43" s="73">
        <v>450</v>
      </c>
      <c r="J43" s="77">
        <v>62.278999999999996</v>
      </c>
      <c r="K43" s="73">
        <v>20.547</v>
      </c>
      <c r="L43" s="46">
        <f t="shared" si="0"/>
        <v>45</v>
      </c>
      <c r="M43" s="46">
        <v>41</v>
      </c>
      <c r="N43" s="42">
        <v>4</v>
      </c>
      <c r="P43" s="96"/>
      <c r="R43" s="96"/>
      <c r="S43" s="96"/>
      <c r="T43" s="96"/>
      <c r="U43" s="96"/>
      <c r="V43" s="96"/>
      <c r="W43" s="96"/>
      <c r="X43" s="96"/>
      <c r="Y43" s="96"/>
    </row>
    <row r="44" spans="1:25" ht="12.75">
      <c r="A44" s="105" t="s">
        <v>71</v>
      </c>
      <c r="B44" s="78">
        <v>500</v>
      </c>
      <c r="C44" s="73">
        <v>317</v>
      </c>
      <c r="D44" s="73" t="s">
        <v>21</v>
      </c>
      <c r="E44" s="73">
        <v>89</v>
      </c>
      <c r="F44" s="77">
        <v>140</v>
      </c>
      <c r="G44" s="73" t="s">
        <v>21</v>
      </c>
      <c r="H44" s="83" t="s">
        <v>21</v>
      </c>
      <c r="I44" s="73" t="s">
        <v>21</v>
      </c>
      <c r="J44" s="77">
        <v>1.612</v>
      </c>
      <c r="K44" s="73" t="s">
        <v>21</v>
      </c>
      <c r="L44" s="46">
        <f t="shared" si="0"/>
        <v>0</v>
      </c>
      <c r="M44" s="46">
        <v>0</v>
      </c>
      <c r="N44" s="42">
        <v>0</v>
      </c>
      <c r="P44" s="96"/>
      <c r="R44" s="96"/>
      <c r="S44" s="96"/>
      <c r="T44" s="96"/>
      <c r="U44" s="96"/>
      <c r="V44" s="96"/>
      <c r="W44" s="96"/>
      <c r="X44" s="96"/>
      <c r="Y44" s="96"/>
    </row>
    <row r="45" spans="1:25" ht="13.5" thickBot="1">
      <c r="A45" s="106" t="s">
        <v>72</v>
      </c>
      <c r="B45" s="133">
        <v>85000</v>
      </c>
      <c r="C45" s="98">
        <v>71318</v>
      </c>
      <c r="D45" s="98" t="s">
        <v>21</v>
      </c>
      <c r="E45" s="98">
        <v>40235</v>
      </c>
      <c r="F45" s="94">
        <v>29774</v>
      </c>
      <c r="G45" s="98" t="s">
        <v>21</v>
      </c>
      <c r="H45" s="93" t="s">
        <v>21</v>
      </c>
      <c r="I45" s="98" t="s">
        <v>21</v>
      </c>
      <c r="J45" s="94">
        <v>8.176</v>
      </c>
      <c r="K45" s="73" t="s">
        <v>21</v>
      </c>
      <c r="L45" s="46">
        <f t="shared" si="0"/>
        <v>10</v>
      </c>
      <c r="M45" s="65">
        <v>10</v>
      </c>
      <c r="N45" s="95" t="s">
        <v>21</v>
      </c>
      <c r="P45" s="96"/>
      <c r="R45" s="96"/>
      <c r="S45" s="96"/>
      <c r="T45" s="96"/>
      <c r="U45" s="96"/>
      <c r="V45" s="96"/>
      <c r="W45" s="96"/>
      <c r="X45" s="96"/>
      <c r="Y45" s="96"/>
    </row>
    <row r="46" spans="1:14" ht="13.5" thickBot="1">
      <c r="A46" s="63" t="s">
        <v>35</v>
      </c>
      <c r="B46" s="134">
        <f>SUM(B9:B45)</f>
        <v>16920270</v>
      </c>
      <c r="C46" s="135">
        <f aca="true" t="shared" si="1" ref="C46:N46">SUM(C9:C45)</f>
        <v>13102165</v>
      </c>
      <c r="D46" s="135">
        <f t="shared" si="1"/>
        <v>4238769</v>
      </c>
      <c r="E46" s="135">
        <f t="shared" si="1"/>
        <v>13985946</v>
      </c>
      <c r="F46" s="135">
        <f t="shared" si="1"/>
        <v>2284128</v>
      </c>
      <c r="G46" s="135">
        <f t="shared" si="1"/>
        <v>8</v>
      </c>
      <c r="H46" s="135">
        <f t="shared" si="1"/>
        <v>219</v>
      </c>
      <c r="I46" s="135">
        <f t="shared" si="1"/>
        <v>64045</v>
      </c>
      <c r="J46" s="135">
        <f t="shared" si="1"/>
        <v>1851.7274699999998</v>
      </c>
      <c r="K46" s="135">
        <f t="shared" si="1"/>
        <v>1594.71261</v>
      </c>
      <c r="L46" s="135">
        <f t="shared" si="1"/>
        <v>4382</v>
      </c>
      <c r="M46" s="135">
        <f t="shared" si="1"/>
        <v>980</v>
      </c>
      <c r="N46" s="136">
        <f t="shared" si="1"/>
        <v>3402</v>
      </c>
    </row>
    <row r="47" ht="12.75">
      <c r="B47" s="96"/>
    </row>
  </sheetData>
  <sheetProtection/>
  <mergeCells count="14">
    <mergeCell ref="L6:L7"/>
    <mergeCell ref="M6:N6"/>
    <mergeCell ref="F6:F7"/>
    <mergeCell ref="G6:G7"/>
    <mergeCell ref="H6:H7"/>
    <mergeCell ref="I6:I7"/>
    <mergeCell ref="J6:J7"/>
    <mergeCell ref="K6:K7"/>
    <mergeCell ref="A4:E4"/>
    <mergeCell ref="A6:A8"/>
    <mergeCell ref="B6:B7"/>
    <mergeCell ref="C6:C7"/>
    <mergeCell ref="D6:D7"/>
    <mergeCell ref="E6:E7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="85" zoomScaleNormal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36" sqref="L36"/>
    </sheetView>
  </sheetViews>
  <sheetFormatPr defaultColWidth="9.140625" defaultRowHeight="15"/>
  <cols>
    <col min="1" max="1" width="46.7109375" style="2" customWidth="1"/>
    <col min="2" max="5" width="14.28125" style="2" customWidth="1"/>
    <col min="6" max="6" width="13.8515625" style="2" customWidth="1"/>
    <col min="7" max="7" width="10.140625" style="2" customWidth="1"/>
    <col min="8" max="8" width="9.7109375" style="2" customWidth="1"/>
    <col min="9" max="9" width="10.00390625" style="2" customWidth="1"/>
    <col min="10" max="10" width="11.00390625" style="2" customWidth="1"/>
    <col min="11" max="11" width="10.421875" style="2" customWidth="1"/>
    <col min="12" max="12" width="16.57421875" style="2" customWidth="1"/>
    <col min="13" max="13" width="10.00390625" style="2" customWidth="1"/>
    <col min="14" max="14" width="10.140625" style="2" customWidth="1"/>
    <col min="15" max="16384" width="9.140625" style="2" customWidth="1"/>
  </cols>
  <sheetData>
    <row r="1" ht="15">
      <c r="A1" s="1" t="s">
        <v>15</v>
      </c>
    </row>
    <row r="2" spans="1:5" ht="15">
      <c r="A2" s="1" t="s">
        <v>0</v>
      </c>
      <c r="B2" s="17"/>
      <c r="C2" s="17"/>
      <c r="D2" s="17"/>
      <c r="E2" s="17"/>
    </row>
    <row r="3" spans="1:5" ht="15">
      <c r="A3" s="28" t="s">
        <v>61</v>
      </c>
      <c r="B3" s="18"/>
      <c r="C3" s="18"/>
      <c r="D3" s="18"/>
      <c r="E3" s="18"/>
    </row>
    <row r="4" spans="1:5" ht="56.25" customHeight="1">
      <c r="A4" s="107" t="s">
        <v>25</v>
      </c>
      <c r="B4" s="107"/>
      <c r="C4" s="107"/>
      <c r="D4" s="107"/>
      <c r="E4" s="107"/>
    </row>
    <row r="5" spans="7:14" ht="13.5" thickBot="1">
      <c r="G5" s="47"/>
      <c r="H5" s="47"/>
      <c r="I5" s="47"/>
      <c r="J5" s="47"/>
      <c r="K5" s="47"/>
      <c r="L5" s="47"/>
      <c r="M5" s="47"/>
      <c r="N5" s="47"/>
    </row>
    <row r="6" spans="1:14" s="57" customFormat="1" ht="15" customHeight="1">
      <c r="A6" s="108" t="s">
        <v>0</v>
      </c>
      <c r="B6" s="118" t="s">
        <v>2</v>
      </c>
      <c r="C6" s="111" t="s">
        <v>4</v>
      </c>
      <c r="D6" s="111" t="s">
        <v>5</v>
      </c>
      <c r="E6" s="111" t="s">
        <v>6</v>
      </c>
      <c r="F6" s="111" t="s">
        <v>7</v>
      </c>
      <c r="G6" s="111" t="s">
        <v>8</v>
      </c>
      <c r="H6" s="111" t="s">
        <v>10</v>
      </c>
      <c r="I6" s="111" t="s">
        <v>11</v>
      </c>
      <c r="J6" s="115" t="s">
        <v>27</v>
      </c>
      <c r="K6" s="111" t="s">
        <v>28</v>
      </c>
      <c r="L6" s="111" t="s">
        <v>22</v>
      </c>
      <c r="M6" s="113" t="s">
        <v>57</v>
      </c>
      <c r="N6" s="114"/>
    </row>
    <row r="7" spans="1:14" s="56" customFormat="1" ht="54.75" customHeight="1">
      <c r="A7" s="109"/>
      <c r="B7" s="119"/>
      <c r="C7" s="112"/>
      <c r="D7" s="112"/>
      <c r="E7" s="112"/>
      <c r="F7" s="112"/>
      <c r="G7" s="112"/>
      <c r="H7" s="112"/>
      <c r="I7" s="112"/>
      <c r="J7" s="116"/>
      <c r="K7" s="112"/>
      <c r="L7" s="112"/>
      <c r="M7" s="59" t="s">
        <v>30</v>
      </c>
      <c r="N7" s="55" t="s">
        <v>23</v>
      </c>
    </row>
    <row r="8" spans="1:14" s="47" customFormat="1" ht="16.5" customHeight="1" thickBot="1">
      <c r="A8" s="117"/>
      <c r="B8" s="50" t="s">
        <v>3</v>
      </c>
      <c r="C8" s="7" t="s">
        <v>3</v>
      </c>
      <c r="D8" s="7" t="s">
        <v>3</v>
      </c>
      <c r="E8" s="7" t="s">
        <v>3</v>
      </c>
      <c r="F8" s="7" t="s">
        <v>3</v>
      </c>
      <c r="G8" s="7" t="s">
        <v>9</v>
      </c>
      <c r="H8" s="7" t="s">
        <v>9</v>
      </c>
      <c r="I8" s="7" t="s">
        <v>12</v>
      </c>
      <c r="J8" s="7" t="s">
        <v>13</v>
      </c>
      <c r="K8" s="7" t="s">
        <v>13</v>
      </c>
      <c r="L8" s="7" t="s">
        <v>14</v>
      </c>
      <c r="M8" s="7" t="s">
        <v>14</v>
      </c>
      <c r="N8" s="48" t="s">
        <v>14</v>
      </c>
    </row>
    <row r="9" spans="1:16" ht="12.75" customHeight="1">
      <c r="A9" s="61" t="s">
        <v>17</v>
      </c>
      <c r="B9" s="67">
        <v>13251000</v>
      </c>
      <c r="C9" s="68">
        <v>9172286</v>
      </c>
      <c r="D9" s="69">
        <v>4206010</v>
      </c>
      <c r="E9" s="68">
        <v>11353174</v>
      </c>
      <c r="F9" s="69">
        <v>1499726.1999999993</v>
      </c>
      <c r="G9" s="71">
        <v>1</v>
      </c>
      <c r="H9" s="71">
        <f>68+1</f>
        <v>69</v>
      </c>
      <c r="I9" s="69">
        <v>60000</v>
      </c>
      <c r="J9" s="69">
        <v>1049.7974</v>
      </c>
      <c r="K9" s="69">
        <v>973.99464</v>
      </c>
      <c r="L9" s="60">
        <f>SUM(M9:N9)</f>
        <v>2318</v>
      </c>
      <c r="M9" s="60">
        <v>421</v>
      </c>
      <c r="N9" s="66">
        <v>1897</v>
      </c>
      <c r="P9" s="96"/>
    </row>
    <row r="10" spans="1:16" ht="12.75" customHeight="1">
      <c r="A10" s="61" t="s">
        <v>18</v>
      </c>
      <c r="B10" s="72">
        <v>135000</v>
      </c>
      <c r="C10" s="73">
        <v>108997</v>
      </c>
      <c r="D10" s="68" t="s">
        <v>21</v>
      </c>
      <c r="E10" s="73">
        <v>76607</v>
      </c>
      <c r="F10" s="77">
        <v>4404</v>
      </c>
      <c r="G10" s="75">
        <v>1</v>
      </c>
      <c r="H10" s="76">
        <v>21</v>
      </c>
      <c r="I10" s="77">
        <v>420</v>
      </c>
      <c r="J10" s="77">
        <v>44.1451</v>
      </c>
      <c r="K10" s="77">
        <v>42.88100000000001</v>
      </c>
      <c r="L10" s="60">
        <f aca="true" t="shared" si="0" ref="L10:L36">SUM(M10:N10)</f>
        <v>438</v>
      </c>
      <c r="M10" s="46">
        <v>76</v>
      </c>
      <c r="N10" s="4">
        <v>362</v>
      </c>
      <c r="P10" s="96"/>
    </row>
    <row r="11" spans="1:16" ht="12.75" customHeight="1">
      <c r="A11" s="61" t="s">
        <v>31</v>
      </c>
      <c r="B11" s="78">
        <v>140000</v>
      </c>
      <c r="C11" s="79">
        <v>111436</v>
      </c>
      <c r="D11" s="68" t="s">
        <v>21</v>
      </c>
      <c r="E11" s="73">
        <v>40339</v>
      </c>
      <c r="F11" s="77">
        <v>16111.999999999998</v>
      </c>
      <c r="G11" s="68" t="s">
        <v>21</v>
      </c>
      <c r="H11" s="75">
        <v>10</v>
      </c>
      <c r="I11" s="79" t="s">
        <v>21</v>
      </c>
      <c r="J11" s="77">
        <v>22.487669999999998</v>
      </c>
      <c r="K11" s="77">
        <v>26.379</v>
      </c>
      <c r="L11" s="60">
        <f t="shared" si="0"/>
        <v>123</v>
      </c>
      <c r="M11" s="46">
        <v>49</v>
      </c>
      <c r="N11" s="4">
        <v>74</v>
      </c>
      <c r="P11" s="96"/>
    </row>
    <row r="12" spans="1:16" ht="12.75" customHeight="1">
      <c r="A12" s="61" t="s">
        <v>32</v>
      </c>
      <c r="B12" s="80" t="s">
        <v>21</v>
      </c>
      <c r="C12" s="79">
        <v>0</v>
      </c>
      <c r="D12" s="68" t="s">
        <v>21</v>
      </c>
      <c r="E12" s="73">
        <v>29723</v>
      </c>
      <c r="F12" s="77">
        <v>13950</v>
      </c>
      <c r="G12" s="68" t="s">
        <v>21</v>
      </c>
      <c r="H12" s="73" t="s">
        <v>21</v>
      </c>
      <c r="I12" s="81" t="s">
        <v>21</v>
      </c>
      <c r="J12" s="77">
        <v>18.0608</v>
      </c>
      <c r="K12" s="81" t="s">
        <v>21</v>
      </c>
      <c r="L12" s="60">
        <f t="shared" si="0"/>
        <v>25</v>
      </c>
      <c r="M12" s="46">
        <v>25</v>
      </c>
      <c r="N12" s="42"/>
      <c r="P12" s="96"/>
    </row>
    <row r="13" spans="1:16" ht="12.75" customHeight="1">
      <c r="A13" s="61" t="s">
        <v>36</v>
      </c>
      <c r="B13" s="67">
        <v>16000</v>
      </c>
      <c r="C13" s="73">
        <v>10049</v>
      </c>
      <c r="D13" s="68" t="s">
        <v>21</v>
      </c>
      <c r="E13" s="73">
        <v>7837</v>
      </c>
      <c r="F13" s="77">
        <v>1519.9999999999995</v>
      </c>
      <c r="G13" s="68" t="s">
        <v>21</v>
      </c>
      <c r="H13" s="83" t="s">
        <v>21</v>
      </c>
      <c r="I13" s="79" t="s">
        <v>21</v>
      </c>
      <c r="J13" s="84">
        <v>6.2219999999999995</v>
      </c>
      <c r="K13" s="79" t="s">
        <v>21</v>
      </c>
      <c r="L13" s="60">
        <f t="shared" si="0"/>
        <v>0</v>
      </c>
      <c r="M13" s="46">
        <v>0</v>
      </c>
      <c r="N13" s="42"/>
      <c r="P13" s="96"/>
    </row>
    <row r="14" spans="1:16" ht="12.75" customHeight="1">
      <c r="A14" s="61" t="s">
        <v>37</v>
      </c>
      <c r="B14" s="84">
        <v>75000</v>
      </c>
      <c r="C14" s="73">
        <v>74596</v>
      </c>
      <c r="D14" s="68" t="s">
        <v>21</v>
      </c>
      <c r="E14" s="73">
        <v>51301</v>
      </c>
      <c r="F14" s="77">
        <v>15058.000000000007</v>
      </c>
      <c r="G14" s="68" t="s">
        <v>21</v>
      </c>
      <c r="H14" s="83" t="s">
        <v>21</v>
      </c>
      <c r="I14" s="81" t="s">
        <v>21</v>
      </c>
      <c r="J14" s="84">
        <v>21.458000000000002</v>
      </c>
      <c r="K14" s="81" t="s">
        <v>21</v>
      </c>
      <c r="L14" s="60">
        <f t="shared" si="0"/>
        <v>2</v>
      </c>
      <c r="M14" s="46">
        <v>2</v>
      </c>
      <c r="N14" s="42"/>
      <c r="P14" s="96"/>
    </row>
    <row r="15" spans="1:16" ht="12.75" customHeight="1">
      <c r="A15" s="61" t="s">
        <v>33</v>
      </c>
      <c r="B15" s="84">
        <v>230000</v>
      </c>
      <c r="C15" s="73">
        <v>226925</v>
      </c>
      <c r="D15" s="68" t="s">
        <v>21</v>
      </c>
      <c r="E15" s="73">
        <v>120328</v>
      </c>
      <c r="F15" s="77">
        <v>90835.00000000001</v>
      </c>
      <c r="G15" s="75">
        <v>1</v>
      </c>
      <c r="H15" s="75">
        <v>8</v>
      </c>
      <c r="I15" s="77">
        <v>540</v>
      </c>
      <c r="J15" s="84">
        <v>33.438</v>
      </c>
      <c r="K15" s="77">
        <v>44.872</v>
      </c>
      <c r="L15" s="60">
        <f t="shared" si="0"/>
        <v>17</v>
      </c>
      <c r="M15" s="46">
        <v>12</v>
      </c>
      <c r="N15" s="4">
        <v>5</v>
      </c>
      <c r="P15" s="96"/>
    </row>
    <row r="16" spans="1:16" ht="12.75" customHeight="1">
      <c r="A16" s="61" t="s">
        <v>34</v>
      </c>
      <c r="B16" s="79" t="s">
        <v>21</v>
      </c>
      <c r="C16" s="73">
        <v>0</v>
      </c>
      <c r="D16" s="68" t="s">
        <v>21</v>
      </c>
      <c r="E16" s="73">
        <v>13148</v>
      </c>
      <c r="F16" s="68">
        <v>0</v>
      </c>
      <c r="G16" s="68" t="s">
        <v>21</v>
      </c>
      <c r="H16" s="75">
        <v>3</v>
      </c>
      <c r="I16" s="79" t="s">
        <v>21</v>
      </c>
      <c r="J16" s="77">
        <v>6.85</v>
      </c>
      <c r="K16" s="77">
        <v>6.753</v>
      </c>
      <c r="L16" s="60">
        <f t="shared" si="0"/>
        <v>0</v>
      </c>
      <c r="M16" s="46" t="s">
        <v>21</v>
      </c>
      <c r="N16" s="4">
        <v>0</v>
      </c>
      <c r="P16" s="96"/>
    </row>
    <row r="17" spans="1:16" ht="12.75" customHeight="1">
      <c r="A17" s="61" t="s">
        <v>38</v>
      </c>
      <c r="B17" s="84">
        <v>195000</v>
      </c>
      <c r="C17" s="73">
        <v>184956</v>
      </c>
      <c r="D17" s="68" t="s">
        <v>21</v>
      </c>
      <c r="E17" s="73">
        <v>26385</v>
      </c>
      <c r="F17" s="77">
        <v>7005.999999999983</v>
      </c>
      <c r="G17" s="68" t="s">
        <v>21</v>
      </c>
      <c r="H17" s="83" t="s">
        <v>21</v>
      </c>
      <c r="I17" s="79" t="s">
        <v>21</v>
      </c>
      <c r="J17" s="77">
        <v>16.802</v>
      </c>
      <c r="K17" s="79" t="s">
        <v>21</v>
      </c>
      <c r="L17" s="60">
        <f t="shared" si="0"/>
        <v>1</v>
      </c>
      <c r="M17" s="46">
        <v>1</v>
      </c>
      <c r="N17" s="42"/>
      <c r="P17" s="96"/>
    </row>
    <row r="18" spans="1:16" ht="12.75" customHeight="1">
      <c r="A18" s="61" t="s">
        <v>39</v>
      </c>
      <c r="B18" s="84">
        <f>18000-6000</f>
        <v>12000</v>
      </c>
      <c r="C18" s="73">
        <v>19389</v>
      </c>
      <c r="D18" s="68" t="s">
        <v>21</v>
      </c>
      <c r="E18" s="73">
        <v>10966</v>
      </c>
      <c r="F18" s="77">
        <v>2256</v>
      </c>
      <c r="G18" s="68" t="s">
        <v>21</v>
      </c>
      <c r="H18" s="83" t="s">
        <v>21</v>
      </c>
      <c r="I18" s="79" t="s">
        <v>21</v>
      </c>
      <c r="J18" s="77">
        <v>6.152</v>
      </c>
      <c r="K18" s="79" t="s">
        <v>21</v>
      </c>
      <c r="L18" s="60">
        <f t="shared" si="0"/>
        <v>3</v>
      </c>
      <c r="M18" s="46">
        <v>3</v>
      </c>
      <c r="N18" s="42"/>
      <c r="P18" s="96"/>
    </row>
    <row r="19" spans="1:16" ht="12.75" customHeight="1">
      <c r="A19" s="61" t="s">
        <v>40</v>
      </c>
      <c r="B19" s="84">
        <v>220000</v>
      </c>
      <c r="C19" s="73">
        <v>233493</v>
      </c>
      <c r="D19" s="68" t="s">
        <v>21</v>
      </c>
      <c r="E19" s="73">
        <v>173319</v>
      </c>
      <c r="F19" s="77">
        <v>57024</v>
      </c>
      <c r="G19" s="68" t="s">
        <v>21</v>
      </c>
      <c r="H19" s="75">
        <v>5</v>
      </c>
      <c r="I19" s="79" t="s">
        <v>21</v>
      </c>
      <c r="J19" s="77">
        <v>33.576</v>
      </c>
      <c r="K19" s="77">
        <v>42.230760000000004</v>
      </c>
      <c r="L19" s="60">
        <f t="shared" si="0"/>
        <v>111</v>
      </c>
      <c r="M19" s="46">
        <v>5</v>
      </c>
      <c r="N19" s="4">
        <v>106</v>
      </c>
      <c r="P19" s="96"/>
    </row>
    <row r="20" spans="1:16" ht="12.75" customHeight="1">
      <c r="A20" s="61" t="s">
        <v>41</v>
      </c>
      <c r="B20" s="84">
        <v>70000</v>
      </c>
      <c r="C20" s="73">
        <v>80584</v>
      </c>
      <c r="D20" s="68" t="s">
        <v>21</v>
      </c>
      <c r="E20" s="73">
        <v>60087</v>
      </c>
      <c r="F20" s="77">
        <v>13197.000000000004</v>
      </c>
      <c r="G20" s="68" t="s">
        <v>21</v>
      </c>
      <c r="H20" s="75">
        <v>6</v>
      </c>
      <c r="I20" s="79" t="s">
        <v>21</v>
      </c>
      <c r="J20" s="77">
        <v>19.74</v>
      </c>
      <c r="K20" s="77">
        <v>29.7407</v>
      </c>
      <c r="L20" s="60">
        <f t="shared" si="0"/>
        <v>116</v>
      </c>
      <c r="M20" s="46">
        <v>6</v>
      </c>
      <c r="N20" s="4">
        <v>110</v>
      </c>
      <c r="P20" s="96"/>
    </row>
    <row r="21" spans="1:16" ht="12.75" customHeight="1">
      <c r="A21" s="61" t="s">
        <v>42</v>
      </c>
      <c r="B21" s="84">
        <v>440000</v>
      </c>
      <c r="C21" s="73">
        <v>441780</v>
      </c>
      <c r="D21" s="68" t="s">
        <v>21</v>
      </c>
      <c r="E21" s="73">
        <v>355536</v>
      </c>
      <c r="F21" s="77">
        <v>70443.99999999996</v>
      </c>
      <c r="G21" s="68" t="s">
        <v>21</v>
      </c>
      <c r="H21" s="75">
        <v>20</v>
      </c>
      <c r="I21" s="79" t="s">
        <v>21</v>
      </c>
      <c r="J21" s="77">
        <v>102.697</v>
      </c>
      <c r="K21" s="77">
        <v>88.7504</v>
      </c>
      <c r="L21" s="60">
        <f t="shared" si="0"/>
        <v>216</v>
      </c>
      <c r="M21" s="46">
        <v>53</v>
      </c>
      <c r="N21" s="4">
        <v>163</v>
      </c>
      <c r="P21" s="96"/>
    </row>
    <row r="22" spans="1:16" ht="12.75">
      <c r="A22" s="61" t="s">
        <v>43</v>
      </c>
      <c r="B22" s="84">
        <v>50000</v>
      </c>
      <c r="C22" s="73">
        <v>53072</v>
      </c>
      <c r="D22" s="68" t="s">
        <v>21</v>
      </c>
      <c r="E22" s="73">
        <v>31916</v>
      </c>
      <c r="F22" s="77">
        <v>20238.000000000004</v>
      </c>
      <c r="G22" s="68" t="s">
        <v>21</v>
      </c>
      <c r="H22" s="83" t="s">
        <v>21</v>
      </c>
      <c r="I22" s="79" t="s">
        <v>21</v>
      </c>
      <c r="J22" s="77">
        <v>12.724</v>
      </c>
      <c r="K22" s="79" t="s">
        <v>21</v>
      </c>
      <c r="L22" s="60">
        <f t="shared" si="0"/>
        <v>2</v>
      </c>
      <c r="M22" s="46">
        <v>2</v>
      </c>
      <c r="N22" s="42"/>
      <c r="P22" s="96"/>
    </row>
    <row r="23" spans="1:16" ht="12.75">
      <c r="A23" s="61" t="s">
        <v>56</v>
      </c>
      <c r="B23" s="84">
        <v>2400</v>
      </c>
      <c r="C23" s="73">
        <v>0</v>
      </c>
      <c r="D23" s="68" t="s">
        <v>21</v>
      </c>
      <c r="E23" s="68">
        <v>0</v>
      </c>
      <c r="F23" s="68">
        <v>0</v>
      </c>
      <c r="G23" s="68" t="s">
        <v>21</v>
      </c>
      <c r="H23" s="83" t="s">
        <v>21</v>
      </c>
      <c r="I23" s="79" t="s">
        <v>21</v>
      </c>
      <c r="J23" s="77">
        <v>2.204</v>
      </c>
      <c r="K23" s="79" t="s">
        <v>21</v>
      </c>
      <c r="L23" s="60">
        <f t="shared" si="0"/>
        <v>0</v>
      </c>
      <c r="M23" s="46">
        <v>0</v>
      </c>
      <c r="N23" s="42"/>
      <c r="P23" s="96"/>
    </row>
    <row r="24" spans="1:16" ht="12.75">
      <c r="A24" s="61" t="s">
        <v>44</v>
      </c>
      <c r="B24" s="84">
        <f>40000-4000</f>
        <v>36000</v>
      </c>
      <c r="C24" s="73">
        <v>42662</v>
      </c>
      <c r="D24" s="68" t="s">
        <v>21</v>
      </c>
      <c r="E24" s="73">
        <v>33997</v>
      </c>
      <c r="F24" s="77">
        <v>5101.999999999996</v>
      </c>
      <c r="G24" s="68" t="s">
        <v>21</v>
      </c>
      <c r="H24" s="83" t="s">
        <v>21</v>
      </c>
      <c r="I24" s="79" t="s">
        <v>21</v>
      </c>
      <c r="J24" s="77">
        <v>8.334</v>
      </c>
      <c r="K24" s="79" t="s">
        <v>21</v>
      </c>
      <c r="L24" s="60">
        <f t="shared" si="0"/>
        <v>1</v>
      </c>
      <c r="M24" s="46">
        <v>1</v>
      </c>
      <c r="N24" s="42"/>
      <c r="P24" s="96"/>
    </row>
    <row r="25" spans="1:16" ht="12.75">
      <c r="A25" s="61" t="s">
        <v>45</v>
      </c>
      <c r="B25" s="84">
        <f>41000-5000</f>
        <v>36000</v>
      </c>
      <c r="C25" s="73">
        <v>51683</v>
      </c>
      <c r="D25" s="68" t="s">
        <v>21</v>
      </c>
      <c r="E25" s="73">
        <v>28605</v>
      </c>
      <c r="F25" s="77">
        <v>20943</v>
      </c>
      <c r="G25" s="68" t="s">
        <v>21</v>
      </c>
      <c r="H25" s="83" t="s">
        <v>21</v>
      </c>
      <c r="I25" s="79" t="s">
        <v>21</v>
      </c>
      <c r="J25" s="77">
        <v>7.6530000000000005</v>
      </c>
      <c r="K25" s="79" t="s">
        <v>21</v>
      </c>
      <c r="L25" s="60">
        <f t="shared" si="0"/>
        <v>7</v>
      </c>
      <c r="M25" s="46">
        <v>7</v>
      </c>
      <c r="N25" s="42"/>
      <c r="P25" s="96"/>
    </row>
    <row r="26" spans="1:16" ht="12.75">
      <c r="A26" s="61" t="s">
        <v>46</v>
      </c>
      <c r="B26" s="84">
        <f>269000-210000</f>
        <v>59000</v>
      </c>
      <c r="C26" s="73">
        <v>5207</v>
      </c>
      <c r="D26" s="68">
        <v>28392</v>
      </c>
      <c r="E26" s="73">
        <v>25755</v>
      </c>
      <c r="F26" s="77">
        <v>7844</v>
      </c>
      <c r="G26" s="68" t="s">
        <v>21</v>
      </c>
      <c r="H26" s="83" t="s">
        <v>21</v>
      </c>
      <c r="I26" s="79" t="s">
        <v>21</v>
      </c>
      <c r="J26" s="77">
        <v>11.317</v>
      </c>
      <c r="K26" s="79" t="s">
        <v>21</v>
      </c>
      <c r="L26" s="60">
        <f t="shared" si="0"/>
        <v>6</v>
      </c>
      <c r="M26" s="46">
        <v>6</v>
      </c>
      <c r="N26" s="42"/>
      <c r="P26" s="96"/>
    </row>
    <row r="27" spans="1:16" ht="12.75">
      <c r="A27" s="61" t="s">
        <v>47</v>
      </c>
      <c r="B27" s="84">
        <v>28000</v>
      </c>
      <c r="C27" s="73">
        <v>26418</v>
      </c>
      <c r="D27" s="68" t="s">
        <v>21</v>
      </c>
      <c r="E27" s="73">
        <v>16257.000000000002</v>
      </c>
      <c r="F27" s="77">
        <v>8264</v>
      </c>
      <c r="G27" s="68" t="s">
        <v>21</v>
      </c>
      <c r="H27" s="83" t="s">
        <v>21</v>
      </c>
      <c r="I27" s="79" t="s">
        <v>21</v>
      </c>
      <c r="J27" s="77">
        <v>11.268</v>
      </c>
      <c r="K27" s="79" t="s">
        <v>21</v>
      </c>
      <c r="L27" s="60">
        <f t="shared" si="0"/>
        <v>3</v>
      </c>
      <c r="M27" s="46">
        <v>3</v>
      </c>
      <c r="N27" s="42"/>
      <c r="P27" s="96"/>
    </row>
    <row r="28" spans="1:16" ht="12.75">
      <c r="A28" s="61" t="s">
        <v>48</v>
      </c>
      <c r="B28" s="84">
        <v>150000</v>
      </c>
      <c r="C28" s="73">
        <v>168866</v>
      </c>
      <c r="D28" s="68" t="s">
        <v>21</v>
      </c>
      <c r="E28" s="73">
        <v>125553</v>
      </c>
      <c r="F28" s="77">
        <v>29328.000000000033</v>
      </c>
      <c r="G28" s="68" t="s">
        <v>21</v>
      </c>
      <c r="H28" s="75">
        <v>7</v>
      </c>
      <c r="I28" s="79" t="s">
        <v>21</v>
      </c>
      <c r="J28" s="77">
        <v>32.835</v>
      </c>
      <c r="K28" s="77">
        <v>39.494</v>
      </c>
      <c r="L28" s="60">
        <f t="shared" si="0"/>
        <v>143</v>
      </c>
      <c r="M28" s="46">
        <v>9</v>
      </c>
      <c r="N28" s="4">
        <v>134</v>
      </c>
      <c r="P28" s="96"/>
    </row>
    <row r="29" spans="1:16" ht="12.75">
      <c r="A29" s="61" t="s">
        <v>49</v>
      </c>
      <c r="B29" s="84">
        <v>90000</v>
      </c>
      <c r="C29" s="73">
        <v>100400</v>
      </c>
      <c r="D29" s="68" t="s">
        <v>21</v>
      </c>
      <c r="E29" s="73">
        <v>61943</v>
      </c>
      <c r="F29" s="77">
        <v>19081.000000000004</v>
      </c>
      <c r="G29" s="68" t="s">
        <v>21</v>
      </c>
      <c r="H29" s="75">
        <v>11</v>
      </c>
      <c r="I29" s="79" t="s">
        <v>21</v>
      </c>
      <c r="J29" s="77">
        <v>24.676000000000002</v>
      </c>
      <c r="K29" s="77">
        <v>27.849400000000003</v>
      </c>
      <c r="L29" s="60">
        <f t="shared" si="0"/>
        <v>157</v>
      </c>
      <c r="M29" s="46">
        <v>5</v>
      </c>
      <c r="N29" s="4">
        <v>152</v>
      </c>
      <c r="P29" s="96"/>
    </row>
    <row r="30" spans="1:16" ht="12.75">
      <c r="A30" s="61" t="s">
        <v>50</v>
      </c>
      <c r="B30" s="84">
        <f>46000-6000+3370</f>
        <v>43370</v>
      </c>
      <c r="C30" s="73">
        <v>40653</v>
      </c>
      <c r="D30" s="68" t="s">
        <v>21</v>
      </c>
      <c r="E30" s="73">
        <v>25711</v>
      </c>
      <c r="F30" s="77">
        <v>4398</v>
      </c>
      <c r="G30" s="68" t="s">
        <v>21</v>
      </c>
      <c r="H30" s="83" t="s">
        <v>21</v>
      </c>
      <c r="I30" s="79" t="s">
        <v>21</v>
      </c>
      <c r="J30" s="77">
        <v>10.316</v>
      </c>
      <c r="K30" s="79" t="s">
        <v>21</v>
      </c>
      <c r="L30" s="60">
        <f t="shared" si="0"/>
        <v>0</v>
      </c>
      <c r="M30" s="46">
        <v>0</v>
      </c>
      <c r="N30" s="4"/>
      <c r="P30" s="96"/>
    </row>
    <row r="31" spans="1:16" ht="12.75">
      <c r="A31" s="61" t="s">
        <v>51</v>
      </c>
      <c r="B31" s="84">
        <v>175000</v>
      </c>
      <c r="C31" s="73">
        <v>156033</v>
      </c>
      <c r="D31" s="68" t="s">
        <v>21</v>
      </c>
      <c r="E31" s="73">
        <v>62927</v>
      </c>
      <c r="F31" s="77">
        <v>43311.99999999999</v>
      </c>
      <c r="G31" s="75">
        <v>1</v>
      </c>
      <c r="H31" s="75">
        <v>9</v>
      </c>
      <c r="I31" s="77">
        <v>350</v>
      </c>
      <c r="J31" s="77">
        <v>26.227</v>
      </c>
      <c r="K31" s="77">
        <v>30.9042</v>
      </c>
      <c r="L31" s="60">
        <f t="shared" si="0"/>
        <v>113</v>
      </c>
      <c r="M31" s="46">
        <v>2</v>
      </c>
      <c r="N31" s="4">
        <v>111</v>
      </c>
      <c r="P31" s="96"/>
    </row>
    <row r="32" spans="1:16" ht="12.75">
      <c r="A32" s="61" t="s">
        <v>52</v>
      </c>
      <c r="B32" s="97" t="s">
        <v>21</v>
      </c>
      <c r="C32" s="73">
        <v>0</v>
      </c>
      <c r="D32" s="68" t="s">
        <v>21</v>
      </c>
      <c r="E32" s="73">
        <v>42493</v>
      </c>
      <c r="F32" s="68">
        <v>0</v>
      </c>
      <c r="G32" s="68" t="s">
        <v>21</v>
      </c>
      <c r="H32" s="75">
        <v>5</v>
      </c>
      <c r="I32" s="79" t="s">
        <v>21</v>
      </c>
      <c r="J32" s="77">
        <v>12.921</v>
      </c>
      <c r="K32" s="77">
        <v>16.7211</v>
      </c>
      <c r="L32" s="60">
        <f t="shared" si="0"/>
        <v>60</v>
      </c>
      <c r="M32" s="46">
        <v>4</v>
      </c>
      <c r="N32" s="4">
        <v>56</v>
      </c>
      <c r="P32" s="96"/>
    </row>
    <row r="33" spans="1:16" ht="12.75">
      <c r="A33" s="61" t="s">
        <v>53</v>
      </c>
      <c r="B33" s="72">
        <v>78000</v>
      </c>
      <c r="C33" s="73">
        <v>84692</v>
      </c>
      <c r="D33" s="68" t="s">
        <v>21</v>
      </c>
      <c r="E33" s="73">
        <v>71886</v>
      </c>
      <c r="F33" s="77">
        <v>10792.999999999993</v>
      </c>
      <c r="G33" s="68" t="s">
        <v>21</v>
      </c>
      <c r="H33" s="75">
        <v>7</v>
      </c>
      <c r="I33" s="79" t="s">
        <v>21</v>
      </c>
      <c r="J33" s="77">
        <v>22.685000000000002</v>
      </c>
      <c r="K33" s="77">
        <v>30.935000000000002</v>
      </c>
      <c r="L33" s="60">
        <f t="shared" si="0"/>
        <v>82</v>
      </c>
      <c r="M33" s="46">
        <v>2</v>
      </c>
      <c r="N33" s="4">
        <v>80</v>
      </c>
      <c r="P33" s="96"/>
    </row>
    <row r="34" spans="1:16" ht="12.75">
      <c r="A34" s="61" t="s">
        <v>54</v>
      </c>
      <c r="B34" s="72">
        <v>50000</v>
      </c>
      <c r="C34" s="73">
        <v>48644</v>
      </c>
      <c r="D34" s="68" t="s">
        <v>21</v>
      </c>
      <c r="E34" s="73">
        <v>33979</v>
      </c>
      <c r="F34" s="77">
        <v>13604.999999999996</v>
      </c>
      <c r="G34" s="68" t="s">
        <v>21</v>
      </c>
      <c r="H34" s="83" t="s">
        <v>21</v>
      </c>
      <c r="I34" s="79" t="s">
        <v>21</v>
      </c>
      <c r="J34" s="77">
        <v>12.697000000000001</v>
      </c>
      <c r="K34" s="79" t="s">
        <v>21</v>
      </c>
      <c r="L34" s="60">
        <f t="shared" si="0"/>
        <v>7</v>
      </c>
      <c r="M34" s="46">
        <v>7</v>
      </c>
      <c r="N34" s="42"/>
      <c r="P34" s="96"/>
    </row>
    <row r="35" spans="1:16" ht="13.5" thickBot="1">
      <c r="A35" s="62" t="s">
        <v>55</v>
      </c>
      <c r="B35" s="72">
        <f>8000-3000</f>
        <v>5000</v>
      </c>
      <c r="C35" s="98">
        <v>6613</v>
      </c>
      <c r="D35" s="91" t="s">
        <v>21</v>
      </c>
      <c r="E35" s="98">
        <v>3589</v>
      </c>
      <c r="F35" s="94">
        <v>2974.0000000000005</v>
      </c>
      <c r="G35" s="91" t="s">
        <v>21</v>
      </c>
      <c r="H35" s="93" t="s">
        <v>21</v>
      </c>
      <c r="I35" s="81" t="s">
        <v>21</v>
      </c>
      <c r="J35" s="94">
        <v>4.965000000000001</v>
      </c>
      <c r="K35" s="81" t="s">
        <v>21</v>
      </c>
      <c r="L35" s="99">
        <f t="shared" si="0"/>
        <v>3</v>
      </c>
      <c r="M35" s="65">
        <v>3</v>
      </c>
      <c r="N35" s="95"/>
      <c r="P35" s="96"/>
    </row>
    <row r="36" spans="1:14" ht="13.5" thickBot="1">
      <c r="A36" s="63" t="s">
        <v>35</v>
      </c>
      <c r="B36" s="54">
        <f>SUM(B9:B35)</f>
        <v>15586770</v>
      </c>
      <c r="C36" s="52">
        <f aca="true" t="shared" si="1" ref="C36:N36">SUM(C9:C35)</f>
        <v>11449434</v>
      </c>
      <c r="D36" s="58">
        <f t="shared" si="1"/>
        <v>4234402</v>
      </c>
      <c r="E36" s="52">
        <f t="shared" si="1"/>
        <v>12883361</v>
      </c>
      <c r="F36" s="52">
        <f t="shared" si="1"/>
        <v>1977414.1999999993</v>
      </c>
      <c r="G36" s="49">
        <f t="shared" si="1"/>
        <v>4</v>
      </c>
      <c r="H36" s="49">
        <f t="shared" si="1"/>
        <v>181</v>
      </c>
      <c r="I36" s="52">
        <f t="shared" si="1"/>
        <v>61310</v>
      </c>
      <c r="J36" s="52">
        <f t="shared" si="1"/>
        <v>1582.2479699999997</v>
      </c>
      <c r="K36" s="52">
        <f t="shared" si="1"/>
        <v>1401.5051999999996</v>
      </c>
      <c r="L36" s="52">
        <f t="shared" si="0"/>
        <v>3954</v>
      </c>
      <c r="M36" s="52">
        <f t="shared" si="1"/>
        <v>704</v>
      </c>
      <c r="N36" s="53">
        <f t="shared" si="1"/>
        <v>3250</v>
      </c>
    </row>
  </sheetData>
  <sheetProtection/>
  <mergeCells count="14">
    <mergeCell ref="A4:E4"/>
    <mergeCell ref="A6:A8"/>
    <mergeCell ref="B6:B7"/>
    <mergeCell ref="C6:C7"/>
    <mergeCell ref="D6:D7"/>
    <mergeCell ref="E6:E7"/>
    <mergeCell ref="L6:L7"/>
    <mergeCell ref="M6:N6"/>
    <mergeCell ref="F6:F7"/>
    <mergeCell ref="G6:G7"/>
    <mergeCell ref="H6:H7"/>
    <mergeCell ref="I6:I7"/>
    <mergeCell ref="J6:J7"/>
    <mergeCell ref="K6:K7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5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5" sqref="G5:N5"/>
    </sheetView>
  </sheetViews>
  <sheetFormatPr defaultColWidth="9.140625" defaultRowHeight="15"/>
  <cols>
    <col min="1" max="1" width="46.7109375" style="2" customWidth="1"/>
    <col min="2" max="5" width="14.28125" style="2" customWidth="1"/>
    <col min="6" max="6" width="13.8515625" style="2" customWidth="1"/>
    <col min="7" max="7" width="10.140625" style="2" customWidth="1"/>
    <col min="8" max="8" width="9.7109375" style="2" customWidth="1"/>
    <col min="9" max="9" width="10.00390625" style="2" customWidth="1"/>
    <col min="10" max="10" width="11.00390625" style="2" customWidth="1"/>
    <col min="11" max="11" width="10.421875" style="2" customWidth="1"/>
    <col min="12" max="12" width="16.57421875" style="2" customWidth="1"/>
    <col min="13" max="13" width="10.00390625" style="2" customWidth="1"/>
    <col min="14" max="14" width="10.140625" style="2" customWidth="1"/>
    <col min="15" max="16384" width="9.140625" style="2" customWidth="1"/>
  </cols>
  <sheetData>
    <row r="1" ht="13.5">
      <c r="A1" s="1" t="s">
        <v>15</v>
      </c>
    </row>
    <row r="2" spans="1:5" ht="13.5">
      <c r="A2" s="1" t="s">
        <v>0</v>
      </c>
      <c r="B2" s="17"/>
      <c r="C2" s="17"/>
      <c r="D2" s="17"/>
      <c r="E2" s="17"/>
    </row>
    <row r="3" spans="1:5" ht="14.25">
      <c r="A3" s="28" t="s">
        <v>58</v>
      </c>
      <c r="B3" s="18"/>
      <c r="C3" s="18"/>
      <c r="D3" s="18"/>
      <c r="E3" s="18"/>
    </row>
    <row r="4" spans="1:5" ht="56.25" customHeight="1">
      <c r="A4" s="107" t="s">
        <v>25</v>
      </c>
      <c r="B4" s="107"/>
      <c r="C4" s="107"/>
      <c r="D4" s="107"/>
      <c r="E4" s="107"/>
    </row>
    <row r="5" spans="7:14" ht="27" thickBot="1">
      <c r="G5" s="47" t="s">
        <v>59</v>
      </c>
      <c r="H5" s="47" t="s">
        <v>59</v>
      </c>
      <c r="I5" s="47" t="s">
        <v>59</v>
      </c>
      <c r="J5" s="47" t="s">
        <v>60</v>
      </c>
      <c r="K5" s="47"/>
      <c r="L5" s="47"/>
      <c r="M5" s="47" t="s">
        <v>60</v>
      </c>
      <c r="N5" s="47" t="s">
        <v>59</v>
      </c>
    </row>
    <row r="6" spans="1:14" s="57" customFormat="1" ht="15" customHeight="1">
      <c r="A6" s="108" t="s">
        <v>0</v>
      </c>
      <c r="B6" s="118" t="s">
        <v>2</v>
      </c>
      <c r="C6" s="111" t="s">
        <v>4</v>
      </c>
      <c r="D6" s="111" t="s">
        <v>5</v>
      </c>
      <c r="E6" s="111" t="s">
        <v>6</v>
      </c>
      <c r="F6" s="111" t="s">
        <v>7</v>
      </c>
      <c r="G6" s="111" t="s">
        <v>8</v>
      </c>
      <c r="H6" s="111" t="s">
        <v>10</v>
      </c>
      <c r="I6" s="111" t="s">
        <v>11</v>
      </c>
      <c r="J6" s="115" t="s">
        <v>27</v>
      </c>
      <c r="K6" s="111" t="s">
        <v>28</v>
      </c>
      <c r="L6" s="111" t="s">
        <v>22</v>
      </c>
      <c r="M6" s="113" t="s">
        <v>57</v>
      </c>
      <c r="N6" s="114"/>
    </row>
    <row r="7" spans="1:14" s="56" customFormat="1" ht="54.75" customHeight="1">
      <c r="A7" s="109"/>
      <c r="B7" s="119"/>
      <c r="C7" s="112"/>
      <c r="D7" s="112"/>
      <c r="E7" s="112"/>
      <c r="F7" s="112"/>
      <c r="G7" s="112"/>
      <c r="H7" s="112"/>
      <c r="I7" s="112"/>
      <c r="J7" s="116"/>
      <c r="K7" s="112"/>
      <c r="L7" s="112"/>
      <c r="M7" s="59" t="s">
        <v>30</v>
      </c>
      <c r="N7" s="55" t="s">
        <v>23</v>
      </c>
    </row>
    <row r="8" spans="1:14" s="47" customFormat="1" ht="16.5" customHeight="1" thickBot="1">
      <c r="A8" s="117"/>
      <c r="B8" s="50" t="s">
        <v>3</v>
      </c>
      <c r="C8" s="7" t="s">
        <v>3</v>
      </c>
      <c r="D8" s="7" t="s">
        <v>3</v>
      </c>
      <c r="E8" s="7" t="s">
        <v>3</v>
      </c>
      <c r="F8" s="7" t="s">
        <v>3</v>
      </c>
      <c r="G8" s="7" t="s">
        <v>9</v>
      </c>
      <c r="H8" s="7" t="s">
        <v>9</v>
      </c>
      <c r="I8" s="7" t="s">
        <v>12</v>
      </c>
      <c r="J8" s="7" t="s">
        <v>13</v>
      </c>
      <c r="K8" s="7" t="s">
        <v>13</v>
      </c>
      <c r="L8" s="7" t="s">
        <v>14</v>
      </c>
      <c r="M8" s="7" t="s">
        <v>14</v>
      </c>
      <c r="N8" s="48" t="s">
        <v>14</v>
      </c>
    </row>
    <row r="9" spans="1:14" ht="12.75" customHeight="1">
      <c r="A9" s="61" t="s">
        <v>17</v>
      </c>
      <c r="B9" s="67">
        <v>13251000</v>
      </c>
      <c r="C9" s="68">
        <v>9427418</v>
      </c>
      <c r="D9" s="69">
        <v>4192546.0000000005</v>
      </c>
      <c r="E9" s="68">
        <v>11485593</v>
      </c>
      <c r="F9" s="70">
        <v>1617035.7999999996</v>
      </c>
      <c r="G9" s="71">
        <v>1</v>
      </c>
      <c r="H9" s="71">
        <v>68</v>
      </c>
      <c r="I9" s="69">
        <v>60000</v>
      </c>
      <c r="J9" s="69">
        <v>1045.1782999999998</v>
      </c>
      <c r="K9" s="70">
        <v>973.3128</v>
      </c>
      <c r="L9" s="51">
        <f>SUM(M9:N9)</f>
        <v>3176</v>
      </c>
      <c r="M9" s="60">
        <f>1998-155-130</f>
        <v>1713</v>
      </c>
      <c r="N9" s="66">
        <v>1463</v>
      </c>
    </row>
    <row r="10" spans="1:14" ht="12.75" customHeight="1">
      <c r="A10" s="61" t="s">
        <v>18</v>
      </c>
      <c r="B10" s="72">
        <v>135000</v>
      </c>
      <c r="C10" s="73">
        <v>109560</v>
      </c>
      <c r="D10" s="68" t="s">
        <v>21</v>
      </c>
      <c r="E10" s="73">
        <v>82750</v>
      </c>
      <c r="F10" s="74">
        <v>3259</v>
      </c>
      <c r="G10" s="75">
        <v>1</v>
      </c>
      <c r="H10" s="76">
        <v>21</v>
      </c>
      <c r="I10" s="77">
        <v>420</v>
      </c>
      <c r="J10" s="77">
        <v>44.1381</v>
      </c>
      <c r="K10" s="74">
        <v>44.044000000000004</v>
      </c>
      <c r="L10" s="51">
        <f aca="true" t="shared" si="0" ref="L10:L36">SUM(M10:N10)</f>
        <v>496</v>
      </c>
      <c r="M10" s="46">
        <v>105</v>
      </c>
      <c r="N10" s="4">
        <v>391</v>
      </c>
    </row>
    <row r="11" spans="1:14" ht="12.75" customHeight="1">
      <c r="A11" s="61" t="s">
        <v>31</v>
      </c>
      <c r="B11" s="78">
        <v>140000</v>
      </c>
      <c r="C11" s="79">
        <v>118465</v>
      </c>
      <c r="D11" s="68" t="s">
        <v>21</v>
      </c>
      <c r="E11" s="73">
        <v>43220</v>
      </c>
      <c r="F11" s="74">
        <v>18178</v>
      </c>
      <c r="G11" s="68" t="s">
        <v>21</v>
      </c>
      <c r="H11" s="75">
        <v>10</v>
      </c>
      <c r="I11" s="79" t="s">
        <v>21</v>
      </c>
      <c r="J11" s="77">
        <v>22.032</v>
      </c>
      <c r="K11" s="74">
        <v>26.379</v>
      </c>
      <c r="L11" s="51">
        <f t="shared" si="0"/>
        <v>174</v>
      </c>
      <c r="M11" s="46">
        <v>52</v>
      </c>
      <c r="N11" s="4">
        <v>122</v>
      </c>
    </row>
    <row r="12" spans="1:14" ht="12.75" customHeight="1">
      <c r="A12" s="61" t="s">
        <v>32</v>
      </c>
      <c r="B12" s="80" t="s">
        <v>21</v>
      </c>
      <c r="C12" s="79" t="s">
        <v>21</v>
      </c>
      <c r="D12" s="68" t="s">
        <v>21</v>
      </c>
      <c r="E12" s="73">
        <v>32538</v>
      </c>
      <c r="F12" s="74">
        <v>11818</v>
      </c>
      <c r="G12" s="68" t="s">
        <v>21</v>
      </c>
      <c r="H12" s="73" t="s">
        <v>21</v>
      </c>
      <c r="I12" s="81" t="s">
        <v>21</v>
      </c>
      <c r="J12" s="77">
        <v>18.5108</v>
      </c>
      <c r="K12" s="82" t="s">
        <v>21</v>
      </c>
      <c r="L12" s="51">
        <f t="shared" si="0"/>
        <v>41</v>
      </c>
      <c r="M12" s="46">
        <v>41</v>
      </c>
      <c r="N12" s="42" t="s">
        <v>21</v>
      </c>
    </row>
    <row r="13" spans="1:14" ht="12.75" customHeight="1">
      <c r="A13" s="61" t="s">
        <v>36</v>
      </c>
      <c r="B13" s="67">
        <v>16000</v>
      </c>
      <c r="C13" s="73">
        <v>9163</v>
      </c>
      <c r="D13" s="68" t="s">
        <v>21</v>
      </c>
      <c r="E13" s="73">
        <v>7234</v>
      </c>
      <c r="F13" s="74">
        <v>1929.0000000000002</v>
      </c>
      <c r="G13" s="68" t="s">
        <v>21</v>
      </c>
      <c r="H13" s="83" t="s">
        <v>21</v>
      </c>
      <c r="I13" s="79" t="s">
        <v>21</v>
      </c>
      <c r="J13" s="84">
        <v>5.85</v>
      </c>
      <c r="K13" s="85" t="s">
        <v>21</v>
      </c>
      <c r="L13" s="51">
        <f t="shared" si="0"/>
        <v>12</v>
      </c>
      <c r="M13" s="46">
        <v>12</v>
      </c>
      <c r="N13" s="42" t="s">
        <v>21</v>
      </c>
    </row>
    <row r="14" spans="1:14" ht="12.75" customHeight="1">
      <c r="A14" s="61" t="s">
        <v>37</v>
      </c>
      <c r="B14" s="84">
        <v>75000</v>
      </c>
      <c r="C14" s="73">
        <v>59231</v>
      </c>
      <c r="D14" s="68" t="s">
        <v>21</v>
      </c>
      <c r="E14" s="73">
        <v>41992</v>
      </c>
      <c r="F14" s="74">
        <v>15859.000000000002</v>
      </c>
      <c r="G14" s="68" t="s">
        <v>21</v>
      </c>
      <c r="H14" s="83" t="s">
        <v>21</v>
      </c>
      <c r="I14" s="81" t="s">
        <v>21</v>
      </c>
      <c r="J14" s="84">
        <v>21.036</v>
      </c>
      <c r="K14" s="82" t="s">
        <v>21</v>
      </c>
      <c r="L14" s="51">
        <f t="shared" si="0"/>
        <v>6</v>
      </c>
      <c r="M14" s="46">
        <v>6</v>
      </c>
      <c r="N14" s="42" t="s">
        <v>21</v>
      </c>
    </row>
    <row r="15" spans="1:14" ht="12.75" customHeight="1">
      <c r="A15" s="61" t="s">
        <v>33</v>
      </c>
      <c r="B15" s="84">
        <v>230000</v>
      </c>
      <c r="C15" s="73">
        <v>189824</v>
      </c>
      <c r="D15" s="68" t="s">
        <v>21</v>
      </c>
      <c r="E15" s="73">
        <v>89149</v>
      </c>
      <c r="F15" s="74">
        <v>83283.00000000001</v>
      </c>
      <c r="G15" s="75">
        <v>1</v>
      </c>
      <c r="H15" s="75">
        <v>8</v>
      </c>
      <c r="I15" s="77">
        <v>540</v>
      </c>
      <c r="J15" s="84">
        <v>33.438</v>
      </c>
      <c r="K15" s="74">
        <v>44.872</v>
      </c>
      <c r="L15" s="51">
        <f t="shared" si="0"/>
        <v>74</v>
      </c>
      <c r="M15" s="46">
        <v>42</v>
      </c>
      <c r="N15" s="4">
        <v>32</v>
      </c>
    </row>
    <row r="16" spans="1:14" ht="12.75" customHeight="1">
      <c r="A16" s="61" t="s">
        <v>34</v>
      </c>
      <c r="B16" s="79" t="s">
        <v>21</v>
      </c>
      <c r="C16" s="73" t="s">
        <v>21</v>
      </c>
      <c r="D16" s="68" t="s">
        <v>21</v>
      </c>
      <c r="E16" s="73">
        <v>10311</v>
      </c>
      <c r="F16" s="68" t="s">
        <v>21</v>
      </c>
      <c r="G16" s="68" t="s">
        <v>21</v>
      </c>
      <c r="H16" s="75">
        <v>3</v>
      </c>
      <c r="I16" s="79" t="s">
        <v>21</v>
      </c>
      <c r="J16" s="77">
        <v>6.85</v>
      </c>
      <c r="K16" s="74">
        <v>6.753</v>
      </c>
      <c r="L16" s="51">
        <f t="shared" si="0"/>
        <v>5</v>
      </c>
      <c r="M16" s="46">
        <v>2</v>
      </c>
      <c r="N16" s="4">
        <v>3</v>
      </c>
    </row>
    <row r="17" spans="1:14" ht="12.75" customHeight="1">
      <c r="A17" s="61" t="s">
        <v>38</v>
      </c>
      <c r="B17" s="84">
        <v>195000</v>
      </c>
      <c r="C17" s="73">
        <v>144156</v>
      </c>
      <c r="D17" s="68" t="s">
        <v>21</v>
      </c>
      <c r="E17" s="73">
        <v>21884</v>
      </c>
      <c r="F17" s="74">
        <v>3824.000000000005</v>
      </c>
      <c r="G17" s="68" t="s">
        <v>21</v>
      </c>
      <c r="H17" s="83" t="s">
        <v>21</v>
      </c>
      <c r="I17" s="79" t="s">
        <v>21</v>
      </c>
      <c r="J17" s="77">
        <v>16.637</v>
      </c>
      <c r="K17" s="85" t="s">
        <v>21</v>
      </c>
      <c r="L17" s="51">
        <f t="shared" si="0"/>
        <v>6</v>
      </c>
      <c r="M17" s="46">
        <v>6</v>
      </c>
      <c r="N17" s="42" t="s">
        <v>21</v>
      </c>
    </row>
    <row r="18" spans="1:14" ht="12.75" customHeight="1">
      <c r="A18" s="61" t="s">
        <v>39</v>
      </c>
      <c r="B18" s="84">
        <v>18000</v>
      </c>
      <c r="C18" s="73">
        <v>11289</v>
      </c>
      <c r="D18" s="68" t="s">
        <v>21</v>
      </c>
      <c r="E18" s="73">
        <v>7876</v>
      </c>
      <c r="F18" s="74">
        <v>3412.9999999999995</v>
      </c>
      <c r="G18" s="68" t="s">
        <v>21</v>
      </c>
      <c r="H18" s="83" t="s">
        <v>21</v>
      </c>
      <c r="I18" s="79" t="s">
        <v>21</v>
      </c>
      <c r="J18" s="77">
        <v>6.152</v>
      </c>
      <c r="K18" s="85" t="s">
        <v>21</v>
      </c>
      <c r="L18" s="51">
        <f t="shared" si="0"/>
        <v>12</v>
      </c>
      <c r="M18" s="46">
        <v>12</v>
      </c>
      <c r="N18" s="42" t="s">
        <v>21</v>
      </c>
    </row>
    <row r="19" spans="1:14" ht="12.75" customHeight="1">
      <c r="A19" s="61" t="s">
        <v>40</v>
      </c>
      <c r="B19" s="84">
        <v>220000</v>
      </c>
      <c r="C19" s="73">
        <v>165947</v>
      </c>
      <c r="D19" s="68" t="s">
        <v>21</v>
      </c>
      <c r="E19" s="73">
        <v>129341</v>
      </c>
      <c r="F19" s="74">
        <v>34319.99999999999</v>
      </c>
      <c r="G19" s="68" t="s">
        <v>21</v>
      </c>
      <c r="H19" s="75">
        <v>5</v>
      </c>
      <c r="I19" s="79" t="s">
        <v>21</v>
      </c>
      <c r="J19" s="77">
        <v>33.576</v>
      </c>
      <c r="K19" s="74">
        <v>42.230760000000004</v>
      </c>
      <c r="L19" s="51">
        <f t="shared" si="0"/>
        <v>79</v>
      </c>
      <c r="M19" s="46">
        <v>12</v>
      </c>
      <c r="N19" s="4">
        <v>67</v>
      </c>
    </row>
    <row r="20" spans="1:14" ht="12.75" customHeight="1">
      <c r="A20" s="61" t="s">
        <v>41</v>
      </c>
      <c r="B20" s="84">
        <v>70000</v>
      </c>
      <c r="C20" s="73">
        <v>61082</v>
      </c>
      <c r="D20" s="68" t="s">
        <v>21</v>
      </c>
      <c r="E20" s="73">
        <v>48496</v>
      </c>
      <c r="F20" s="74">
        <v>7235.999999999997</v>
      </c>
      <c r="G20" s="68" t="s">
        <v>21</v>
      </c>
      <c r="H20" s="75">
        <v>6</v>
      </c>
      <c r="I20" s="79" t="s">
        <v>21</v>
      </c>
      <c r="J20" s="77">
        <v>19.74</v>
      </c>
      <c r="K20" s="74">
        <v>29.7407</v>
      </c>
      <c r="L20" s="51">
        <f t="shared" si="0"/>
        <v>28</v>
      </c>
      <c r="M20" s="46">
        <v>24</v>
      </c>
      <c r="N20" s="4">
        <v>4</v>
      </c>
    </row>
    <row r="21" spans="1:14" ht="12.75" customHeight="1">
      <c r="A21" s="61" t="s">
        <v>42</v>
      </c>
      <c r="B21" s="84">
        <v>440000</v>
      </c>
      <c r="C21" s="73">
        <v>326246</v>
      </c>
      <c r="D21" s="68" t="s">
        <v>21</v>
      </c>
      <c r="E21" s="73">
        <v>290343</v>
      </c>
      <c r="F21" s="74">
        <v>35237.99999999994</v>
      </c>
      <c r="G21" s="68" t="s">
        <v>21</v>
      </c>
      <c r="H21" s="75">
        <v>20</v>
      </c>
      <c r="I21" s="79" t="s">
        <v>21</v>
      </c>
      <c r="J21" s="77">
        <v>103.88199999999999</v>
      </c>
      <c r="K21" s="74">
        <v>93.1544</v>
      </c>
      <c r="L21" s="51">
        <f t="shared" si="0"/>
        <v>165</v>
      </c>
      <c r="M21" s="46">
        <v>72</v>
      </c>
      <c r="N21" s="4">
        <v>93</v>
      </c>
    </row>
    <row r="22" spans="1:14" ht="12.75">
      <c r="A22" s="61" t="s">
        <v>43</v>
      </c>
      <c r="B22" s="86">
        <v>50000</v>
      </c>
      <c r="C22" s="87">
        <v>36497</v>
      </c>
      <c r="D22" s="68" t="s">
        <v>21</v>
      </c>
      <c r="E22" s="87">
        <v>25329</v>
      </c>
      <c r="F22" s="74">
        <v>10368.000000000002</v>
      </c>
      <c r="G22" s="68" t="s">
        <v>21</v>
      </c>
      <c r="H22" s="83" t="s">
        <v>21</v>
      </c>
      <c r="I22" s="79" t="s">
        <v>21</v>
      </c>
      <c r="J22" s="77">
        <v>12.724</v>
      </c>
      <c r="K22" s="85" t="s">
        <v>21</v>
      </c>
      <c r="L22" s="51">
        <f t="shared" si="0"/>
        <v>6</v>
      </c>
      <c r="M22" s="46">
        <v>6</v>
      </c>
      <c r="N22" s="42" t="s">
        <v>21</v>
      </c>
    </row>
    <row r="23" spans="1:14" ht="12.75">
      <c r="A23" s="61" t="s">
        <v>56</v>
      </c>
      <c r="B23" s="86">
        <v>2400</v>
      </c>
      <c r="C23" s="87">
        <v>1473</v>
      </c>
      <c r="D23" s="68" t="s">
        <v>21</v>
      </c>
      <c r="E23" s="68" t="s">
        <v>21</v>
      </c>
      <c r="F23" s="68" t="s">
        <v>21</v>
      </c>
      <c r="G23" s="68" t="s">
        <v>21</v>
      </c>
      <c r="H23" s="83" t="s">
        <v>21</v>
      </c>
      <c r="I23" s="79" t="s">
        <v>21</v>
      </c>
      <c r="J23" s="77">
        <v>2.204</v>
      </c>
      <c r="K23" s="85" t="s">
        <v>21</v>
      </c>
      <c r="L23" s="51">
        <f t="shared" si="0"/>
        <v>2</v>
      </c>
      <c r="M23" s="46">
        <v>2</v>
      </c>
      <c r="N23" s="42" t="s">
        <v>21</v>
      </c>
    </row>
    <row r="24" spans="1:14" ht="12.75">
      <c r="A24" s="61" t="s">
        <v>44</v>
      </c>
      <c r="B24" s="86">
        <v>40000</v>
      </c>
      <c r="C24" s="87">
        <v>24960</v>
      </c>
      <c r="D24" s="68" t="s">
        <v>21</v>
      </c>
      <c r="E24" s="87">
        <v>18305</v>
      </c>
      <c r="F24" s="74">
        <v>6655.000000000001</v>
      </c>
      <c r="G24" s="68" t="s">
        <v>21</v>
      </c>
      <c r="H24" s="83" t="s">
        <v>21</v>
      </c>
      <c r="I24" s="79" t="s">
        <v>21</v>
      </c>
      <c r="J24" s="77">
        <v>8.334</v>
      </c>
      <c r="K24" s="85" t="s">
        <v>21</v>
      </c>
      <c r="L24" s="51">
        <f t="shared" si="0"/>
        <v>6</v>
      </c>
      <c r="M24" s="46">
        <v>6</v>
      </c>
      <c r="N24" s="42" t="s">
        <v>21</v>
      </c>
    </row>
    <row r="25" spans="1:14" ht="12.75">
      <c r="A25" s="61" t="s">
        <v>45</v>
      </c>
      <c r="B25" s="86">
        <v>41000</v>
      </c>
      <c r="C25" s="87">
        <f>39744-1473</f>
        <v>38271</v>
      </c>
      <c r="D25" s="68" t="s">
        <v>21</v>
      </c>
      <c r="E25" s="87">
        <v>21822</v>
      </c>
      <c r="F25" s="74">
        <v>7306.000000000001</v>
      </c>
      <c r="G25" s="68" t="s">
        <v>21</v>
      </c>
      <c r="H25" s="83" t="s">
        <v>21</v>
      </c>
      <c r="I25" s="79" t="s">
        <v>21</v>
      </c>
      <c r="J25" s="77">
        <v>7.6530000000000005</v>
      </c>
      <c r="K25" s="85" t="s">
        <v>21</v>
      </c>
      <c r="L25" s="51">
        <f t="shared" si="0"/>
        <v>6</v>
      </c>
      <c r="M25" s="46">
        <v>6</v>
      </c>
      <c r="N25" s="42" t="s">
        <v>21</v>
      </c>
    </row>
    <row r="26" spans="1:14" ht="12.75">
      <c r="A26" s="61" t="s">
        <v>46</v>
      </c>
      <c r="B26" s="86">
        <v>269000</v>
      </c>
      <c r="C26" s="87">
        <v>27029</v>
      </c>
      <c r="D26" s="68" t="s">
        <v>21</v>
      </c>
      <c r="E26" s="87">
        <v>20030</v>
      </c>
      <c r="F26" s="74">
        <v>6998.999999999999</v>
      </c>
      <c r="G26" s="68" t="s">
        <v>21</v>
      </c>
      <c r="H26" s="83" t="s">
        <v>21</v>
      </c>
      <c r="I26" s="79" t="s">
        <v>21</v>
      </c>
      <c r="J26" s="77">
        <v>11.317</v>
      </c>
      <c r="K26" s="85" t="s">
        <v>21</v>
      </c>
      <c r="L26" s="51">
        <f t="shared" si="0"/>
        <v>48</v>
      </c>
      <c r="M26" s="46">
        <v>48</v>
      </c>
      <c r="N26" s="42" t="s">
        <v>21</v>
      </c>
    </row>
    <row r="27" spans="1:14" ht="12.75">
      <c r="A27" s="61" t="s">
        <v>47</v>
      </c>
      <c r="B27" s="86">
        <v>28000</v>
      </c>
      <c r="C27" s="87">
        <v>19860</v>
      </c>
      <c r="D27" s="68" t="s">
        <v>21</v>
      </c>
      <c r="E27" s="87">
        <v>14429</v>
      </c>
      <c r="F27" s="74">
        <v>692.9999999999997</v>
      </c>
      <c r="G27" s="68" t="s">
        <v>21</v>
      </c>
      <c r="H27" s="83" t="s">
        <v>21</v>
      </c>
      <c r="I27" s="79" t="s">
        <v>21</v>
      </c>
      <c r="J27" s="77">
        <v>11.268</v>
      </c>
      <c r="K27" s="85" t="s">
        <v>21</v>
      </c>
      <c r="L27" s="51">
        <f t="shared" si="0"/>
        <v>12</v>
      </c>
      <c r="M27" s="46">
        <v>12</v>
      </c>
      <c r="N27" s="42" t="s">
        <v>21</v>
      </c>
    </row>
    <row r="28" spans="1:14" ht="12.75">
      <c r="A28" s="61" t="s">
        <v>48</v>
      </c>
      <c r="B28" s="86">
        <v>150000</v>
      </c>
      <c r="C28" s="87">
        <v>124366</v>
      </c>
      <c r="D28" s="68" t="s">
        <v>21</v>
      </c>
      <c r="E28" s="87">
        <v>100191</v>
      </c>
      <c r="F28" s="74">
        <v>23825.000000000004</v>
      </c>
      <c r="G28" s="68" t="s">
        <v>21</v>
      </c>
      <c r="H28" s="75">
        <v>7</v>
      </c>
      <c r="I28" s="79" t="s">
        <v>21</v>
      </c>
      <c r="J28" s="77">
        <v>32.771</v>
      </c>
      <c r="K28" s="74">
        <v>37.94496</v>
      </c>
      <c r="L28" s="51">
        <f t="shared" si="0"/>
        <v>77</v>
      </c>
      <c r="M28" s="46">
        <v>36</v>
      </c>
      <c r="N28" s="4">
        <v>41</v>
      </c>
    </row>
    <row r="29" spans="1:14" ht="12.75">
      <c r="A29" s="61" t="s">
        <v>49</v>
      </c>
      <c r="B29" s="86">
        <v>90000</v>
      </c>
      <c r="C29" s="87">
        <v>79237</v>
      </c>
      <c r="D29" s="68" t="s">
        <v>21</v>
      </c>
      <c r="E29" s="87">
        <v>50923</v>
      </c>
      <c r="F29" s="74">
        <v>13675.999999999987</v>
      </c>
      <c r="G29" s="68" t="s">
        <v>21</v>
      </c>
      <c r="H29" s="75">
        <v>11</v>
      </c>
      <c r="I29" s="79" t="s">
        <v>21</v>
      </c>
      <c r="J29" s="77">
        <v>23.237000000000002</v>
      </c>
      <c r="K29" s="74">
        <v>27.849400000000003</v>
      </c>
      <c r="L29" s="51">
        <f t="shared" si="0"/>
        <v>76</v>
      </c>
      <c r="M29" s="46">
        <v>72</v>
      </c>
      <c r="N29" s="4">
        <v>4</v>
      </c>
    </row>
    <row r="30" spans="1:14" ht="12.75">
      <c r="A30" s="61" t="s">
        <v>50</v>
      </c>
      <c r="B30" s="86">
        <v>46000</v>
      </c>
      <c r="C30" s="87">
        <v>26596</v>
      </c>
      <c r="D30" s="68" t="s">
        <v>21</v>
      </c>
      <c r="E30" s="87">
        <v>19407</v>
      </c>
      <c r="F30" s="74">
        <v>5960.999999999998</v>
      </c>
      <c r="G30" s="68" t="s">
        <v>21</v>
      </c>
      <c r="H30" s="83" t="s">
        <v>21</v>
      </c>
      <c r="I30" s="79" t="s">
        <v>21</v>
      </c>
      <c r="J30" s="77">
        <v>9.503</v>
      </c>
      <c r="K30" s="85" t="s">
        <v>21</v>
      </c>
      <c r="L30" s="51">
        <f t="shared" si="0"/>
        <v>2</v>
      </c>
      <c r="M30" s="46">
        <v>2</v>
      </c>
      <c r="N30" s="4">
        <v>0</v>
      </c>
    </row>
    <row r="31" spans="1:14" ht="12.75">
      <c r="A31" s="61" t="s">
        <v>51</v>
      </c>
      <c r="B31" s="86">
        <v>175000</v>
      </c>
      <c r="C31" s="87">
        <v>129396.99999999999</v>
      </c>
      <c r="D31" s="68" t="s">
        <v>21</v>
      </c>
      <c r="E31" s="87">
        <v>52107</v>
      </c>
      <c r="F31" s="74">
        <v>29291.99999999999</v>
      </c>
      <c r="G31" s="75">
        <v>1</v>
      </c>
      <c r="H31" s="75">
        <v>9</v>
      </c>
      <c r="I31" s="77">
        <v>350</v>
      </c>
      <c r="J31" s="77">
        <v>26.227</v>
      </c>
      <c r="K31" s="74">
        <v>30.9042</v>
      </c>
      <c r="L31" s="51">
        <f t="shared" si="0"/>
        <v>34</v>
      </c>
      <c r="M31" s="46">
        <v>30</v>
      </c>
      <c r="N31" s="4">
        <v>4</v>
      </c>
    </row>
    <row r="32" spans="1:14" ht="12.75">
      <c r="A32" s="61" t="s">
        <v>52</v>
      </c>
      <c r="B32" s="88" t="s">
        <v>21</v>
      </c>
      <c r="C32" s="87" t="s">
        <v>21</v>
      </c>
      <c r="D32" s="68" t="s">
        <v>21</v>
      </c>
      <c r="E32" s="87">
        <v>38542</v>
      </c>
      <c r="F32" s="68" t="s">
        <v>21</v>
      </c>
      <c r="G32" s="68" t="s">
        <v>21</v>
      </c>
      <c r="H32" s="75">
        <v>5</v>
      </c>
      <c r="I32" s="79" t="s">
        <v>21</v>
      </c>
      <c r="J32" s="77">
        <v>12.921</v>
      </c>
      <c r="K32" s="74">
        <v>16.7211</v>
      </c>
      <c r="L32" s="51">
        <f t="shared" si="0"/>
        <v>14</v>
      </c>
      <c r="M32" s="46">
        <v>12</v>
      </c>
      <c r="N32" s="4">
        <v>2</v>
      </c>
    </row>
    <row r="33" spans="1:14" ht="12.75">
      <c r="A33" s="61" t="s">
        <v>53</v>
      </c>
      <c r="B33" s="89">
        <v>78000</v>
      </c>
      <c r="C33" s="87">
        <v>59441</v>
      </c>
      <c r="D33" s="68" t="s">
        <v>21</v>
      </c>
      <c r="E33" s="87">
        <v>57202</v>
      </c>
      <c r="F33" s="74">
        <v>1182.0000000000023</v>
      </c>
      <c r="G33" s="68" t="s">
        <v>21</v>
      </c>
      <c r="H33" s="75">
        <v>7</v>
      </c>
      <c r="I33" s="79" t="s">
        <v>21</v>
      </c>
      <c r="J33" s="77">
        <v>22.685000000000002</v>
      </c>
      <c r="K33" s="74">
        <v>25.00244111509364</v>
      </c>
      <c r="L33" s="51">
        <f t="shared" si="0"/>
        <v>39</v>
      </c>
      <c r="M33" s="46">
        <v>12</v>
      </c>
      <c r="N33" s="4">
        <v>27</v>
      </c>
    </row>
    <row r="34" spans="1:14" ht="12.75">
      <c r="A34" s="61" t="s">
        <v>54</v>
      </c>
      <c r="B34" s="89">
        <v>50000</v>
      </c>
      <c r="C34" s="87">
        <v>37435</v>
      </c>
      <c r="D34" s="68" t="s">
        <v>21</v>
      </c>
      <c r="E34" s="87">
        <v>26481</v>
      </c>
      <c r="F34" s="74">
        <v>9374.000000000002</v>
      </c>
      <c r="G34" s="68" t="s">
        <v>21</v>
      </c>
      <c r="H34" s="83" t="s">
        <v>21</v>
      </c>
      <c r="I34" s="79" t="s">
        <v>21</v>
      </c>
      <c r="J34" s="77">
        <v>12.807</v>
      </c>
      <c r="K34" s="85" t="s">
        <v>21</v>
      </c>
      <c r="L34" s="51">
        <f t="shared" si="0"/>
        <v>30</v>
      </c>
      <c r="M34" s="46">
        <v>30</v>
      </c>
      <c r="N34" s="42" t="s">
        <v>21</v>
      </c>
    </row>
    <row r="35" spans="1:14" ht="13.5" thickBot="1">
      <c r="A35" s="62" t="s">
        <v>55</v>
      </c>
      <c r="B35" s="89">
        <v>8000</v>
      </c>
      <c r="C35" s="90">
        <v>4143</v>
      </c>
      <c r="D35" s="91" t="s">
        <v>21</v>
      </c>
      <c r="E35" s="90">
        <v>3033</v>
      </c>
      <c r="F35" s="92">
        <v>659.9999999999997</v>
      </c>
      <c r="G35" s="91" t="s">
        <v>21</v>
      </c>
      <c r="H35" s="93" t="s">
        <v>21</v>
      </c>
      <c r="I35" s="81" t="s">
        <v>21</v>
      </c>
      <c r="J35" s="94">
        <v>4.962000000000001</v>
      </c>
      <c r="K35" s="82" t="s">
        <v>21</v>
      </c>
      <c r="L35" s="64">
        <f t="shared" si="0"/>
        <v>2</v>
      </c>
      <c r="M35" s="65">
        <v>2</v>
      </c>
      <c r="N35" s="95" t="s">
        <v>21</v>
      </c>
    </row>
    <row r="36" spans="1:14" ht="13.5" thickBot="1">
      <c r="A36" s="63" t="s">
        <v>35</v>
      </c>
      <c r="B36" s="54">
        <f>SUM(B9:B35)</f>
        <v>15817400</v>
      </c>
      <c r="C36" s="52">
        <f aca="true" t="shared" si="1" ref="C36:N36">SUM(C9:C35)</f>
        <v>11231086</v>
      </c>
      <c r="D36" s="58">
        <f t="shared" si="1"/>
        <v>4192546.0000000005</v>
      </c>
      <c r="E36" s="52">
        <f t="shared" si="1"/>
        <v>12738528</v>
      </c>
      <c r="F36" s="52">
        <f t="shared" si="1"/>
        <v>1951383.7999999996</v>
      </c>
      <c r="G36" s="49">
        <f t="shared" si="1"/>
        <v>4</v>
      </c>
      <c r="H36" s="49">
        <f t="shared" si="1"/>
        <v>180</v>
      </c>
      <c r="I36" s="52">
        <f t="shared" si="1"/>
        <v>61310</v>
      </c>
      <c r="J36" s="52">
        <f t="shared" si="1"/>
        <v>1575.6331999999998</v>
      </c>
      <c r="K36" s="52">
        <f t="shared" si="1"/>
        <v>1398.9087611150935</v>
      </c>
      <c r="L36" s="52">
        <f t="shared" si="0"/>
        <v>4628</v>
      </c>
      <c r="M36" s="52">
        <f t="shared" si="1"/>
        <v>2375</v>
      </c>
      <c r="N36" s="53">
        <f t="shared" si="1"/>
        <v>2253</v>
      </c>
    </row>
  </sheetData>
  <sheetProtection/>
  <mergeCells count="14">
    <mergeCell ref="A4:E4"/>
    <mergeCell ref="B6:B7"/>
    <mergeCell ref="C6:C7"/>
    <mergeCell ref="D6:D7"/>
    <mergeCell ref="E6:E7"/>
    <mergeCell ref="F6:F7"/>
    <mergeCell ref="M6:N6"/>
    <mergeCell ref="A6:A8"/>
    <mergeCell ref="G6:G7"/>
    <mergeCell ref="H6:H7"/>
    <mergeCell ref="I6:I7"/>
    <mergeCell ref="J6:J7"/>
    <mergeCell ref="K6:K7"/>
    <mergeCell ref="L6:L7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7" sqref="D7"/>
    </sheetView>
  </sheetViews>
  <sheetFormatPr defaultColWidth="9.140625" defaultRowHeight="15"/>
  <cols>
    <col min="1" max="1" width="40.7109375" style="2" customWidth="1"/>
    <col min="2" max="2" width="8.28125" style="2" customWidth="1"/>
    <col min="3" max="3" width="10.7109375" style="2" customWidth="1"/>
    <col min="4" max="7" width="14.28125" style="2" customWidth="1"/>
    <col min="8" max="16384" width="9.140625" style="2" customWidth="1"/>
  </cols>
  <sheetData>
    <row r="1" ht="13.5">
      <c r="A1" s="1" t="s">
        <v>15</v>
      </c>
    </row>
    <row r="2" spans="1:7" ht="13.5">
      <c r="A2" s="1" t="s">
        <v>0</v>
      </c>
      <c r="B2" s="17"/>
      <c r="C2" s="17"/>
      <c r="D2" s="17"/>
      <c r="E2" s="17"/>
      <c r="F2" s="17"/>
      <c r="G2" s="17"/>
    </row>
    <row r="3" spans="1:7" ht="14.25">
      <c r="A3" s="28" t="s">
        <v>29</v>
      </c>
      <c r="B3" s="18"/>
      <c r="C3" s="18"/>
      <c r="D3" s="18"/>
      <c r="E3" s="18"/>
      <c r="F3" s="18"/>
      <c r="G3" s="18"/>
    </row>
    <row r="4" spans="1:7" ht="56.25" customHeight="1">
      <c r="A4" s="107" t="s">
        <v>25</v>
      </c>
      <c r="B4" s="107"/>
      <c r="C4" s="107"/>
      <c r="D4" s="107"/>
      <c r="E4" s="107"/>
      <c r="F4" s="107"/>
      <c r="G4" s="107"/>
    </row>
    <row r="5" ht="13.5" thickBot="1">
      <c r="C5" s="16"/>
    </row>
    <row r="6" spans="1:7" ht="27.75" thickBot="1">
      <c r="A6" s="20" t="s">
        <v>0</v>
      </c>
      <c r="B6" s="21" t="s">
        <v>1</v>
      </c>
      <c r="C6" s="8" t="s">
        <v>16</v>
      </c>
      <c r="D6" s="9" t="s">
        <v>17</v>
      </c>
      <c r="E6" s="10" t="s">
        <v>19</v>
      </c>
      <c r="F6" s="11" t="s">
        <v>18</v>
      </c>
      <c r="G6" s="12" t="s">
        <v>20</v>
      </c>
    </row>
    <row r="7" spans="1:7" ht="12.75" customHeight="1">
      <c r="A7" s="3" t="s">
        <v>2</v>
      </c>
      <c r="B7" s="6" t="s">
        <v>3</v>
      </c>
      <c r="C7" s="4">
        <f>SUM(D7:G7)</f>
        <v>13526000</v>
      </c>
      <c r="D7" s="38">
        <v>13251000</v>
      </c>
      <c r="E7" s="39" t="s">
        <v>21</v>
      </c>
      <c r="F7" s="40">
        <v>135000</v>
      </c>
      <c r="G7" s="41">
        <v>140000</v>
      </c>
    </row>
    <row r="8" spans="1:7" ht="12.75" customHeight="1">
      <c r="A8" s="3" t="s">
        <v>4</v>
      </c>
      <c r="B8" s="6" t="s">
        <v>3</v>
      </c>
      <c r="C8" s="4">
        <f aca="true" t="shared" si="0" ref="C8:C16">SUM(D8:G8)</f>
        <v>8911459</v>
      </c>
      <c r="D8" s="23">
        <v>8681707</v>
      </c>
      <c r="E8" s="24" t="s">
        <v>21</v>
      </c>
      <c r="F8" s="29">
        <v>112491</v>
      </c>
      <c r="G8" s="30">
        <v>117261</v>
      </c>
    </row>
    <row r="9" spans="1:7" ht="12.75" customHeight="1">
      <c r="A9" s="3" t="s">
        <v>5</v>
      </c>
      <c r="B9" s="6" t="s">
        <v>3</v>
      </c>
      <c r="C9" s="4">
        <f t="shared" si="0"/>
        <v>4629231</v>
      </c>
      <c r="D9" s="23">
        <v>4629231</v>
      </c>
      <c r="E9" s="24" t="s">
        <v>21</v>
      </c>
      <c r="F9" s="24" t="s">
        <v>21</v>
      </c>
      <c r="G9" s="26" t="s">
        <v>21</v>
      </c>
    </row>
    <row r="10" spans="1:7" ht="12.75" customHeight="1">
      <c r="A10" s="3" t="s">
        <v>6</v>
      </c>
      <c r="B10" s="6" t="s">
        <v>3</v>
      </c>
      <c r="C10" s="4">
        <f t="shared" si="0"/>
        <v>11294618.384</v>
      </c>
      <c r="D10" s="23">
        <v>11151386.384</v>
      </c>
      <c r="E10" s="24" t="s">
        <v>21</v>
      </c>
      <c r="F10" s="29">
        <v>78353</v>
      </c>
      <c r="G10" s="30">
        <f>35260+29619</f>
        <v>64879</v>
      </c>
    </row>
    <row r="11" spans="1:7" ht="12.75" customHeight="1">
      <c r="A11" s="3" t="s">
        <v>7</v>
      </c>
      <c r="B11" s="6" t="s">
        <v>3</v>
      </c>
      <c r="C11" s="4">
        <f t="shared" si="0"/>
        <v>1643446.416</v>
      </c>
      <c r="D11" s="23">
        <v>1598977.416</v>
      </c>
      <c r="E11" s="24" t="s">
        <v>21</v>
      </c>
      <c r="F11" s="29">
        <v>7182</v>
      </c>
      <c r="G11" s="30">
        <f>24861+12426</f>
        <v>37287</v>
      </c>
    </row>
    <row r="12" spans="1:7" ht="12.75" customHeight="1">
      <c r="A12" s="3" t="s">
        <v>8</v>
      </c>
      <c r="B12" s="6" t="s">
        <v>9</v>
      </c>
      <c r="C12" s="4">
        <f t="shared" si="0"/>
        <v>3</v>
      </c>
      <c r="D12" s="25">
        <v>1</v>
      </c>
      <c r="E12" s="46">
        <v>1</v>
      </c>
      <c r="F12" s="29">
        <v>1</v>
      </c>
      <c r="G12" s="33" t="s">
        <v>21</v>
      </c>
    </row>
    <row r="13" spans="1:7" ht="12.75" customHeight="1">
      <c r="A13" s="3" t="s">
        <v>10</v>
      </c>
      <c r="B13" s="6" t="s">
        <v>9</v>
      </c>
      <c r="C13" s="4">
        <f t="shared" si="0"/>
        <v>110</v>
      </c>
      <c r="D13" s="23">
        <v>68</v>
      </c>
      <c r="E13" s="29">
        <v>11</v>
      </c>
      <c r="F13" s="29">
        <v>21</v>
      </c>
      <c r="G13" s="30">
        <v>10</v>
      </c>
    </row>
    <row r="14" spans="1:7" ht="12.75" customHeight="1">
      <c r="A14" s="5" t="s">
        <v>11</v>
      </c>
      <c r="B14" s="6" t="s">
        <v>12</v>
      </c>
      <c r="C14" s="4">
        <f t="shared" si="0"/>
        <v>60960</v>
      </c>
      <c r="D14" s="23">
        <v>60000</v>
      </c>
      <c r="E14" s="29">
        <v>540</v>
      </c>
      <c r="F14" s="29">
        <v>420</v>
      </c>
      <c r="G14" s="26" t="s">
        <v>21</v>
      </c>
    </row>
    <row r="15" spans="1:7" ht="12.75" customHeight="1">
      <c r="A15" s="3" t="s">
        <v>27</v>
      </c>
      <c r="B15" s="6" t="s">
        <v>13</v>
      </c>
      <c r="C15" s="4">
        <f t="shared" si="0"/>
        <v>1128.3887</v>
      </c>
      <c r="D15" s="23">
        <v>1043.7477</v>
      </c>
      <c r="E15" s="31" t="s">
        <v>21</v>
      </c>
      <c r="F15" s="29">
        <v>44.125</v>
      </c>
      <c r="G15" s="30">
        <v>40.516</v>
      </c>
    </row>
    <row r="16" spans="1:7" ht="12.75" customHeight="1">
      <c r="A16" s="3" t="s">
        <v>28</v>
      </c>
      <c r="B16" s="6" t="s">
        <v>13</v>
      </c>
      <c r="C16" s="4">
        <f t="shared" si="0"/>
        <v>1095.2878</v>
      </c>
      <c r="D16" s="23">
        <v>973.2398000000001</v>
      </c>
      <c r="E16" s="29">
        <v>51.625</v>
      </c>
      <c r="F16" s="29">
        <v>44.044000000000004</v>
      </c>
      <c r="G16" s="30">
        <v>26.379</v>
      </c>
    </row>
    <row r="17" spans="1:7" ht="12.75" customHeight="1">
      <c r="A17" s="5" t="s">
        <v>22</v>
      </c>
      <c r="B17" s="6" t="s">
        <v>14</v>
      </c>
      <c r="C17" s="4">
        <f>SUM(D17:G17)</f>
        <v>4019</v>
      </c>
      <c r="D17" s="25">
        <f>SUM(D18:D19)</f>
        <v>3270</v>
      </c>
      <c r="E17" s="27">
        <f>SUM(E18:E19)</f>
        <v>13</v>
      </c>
      <c r="F17" s="27">
        <f>SUM(F18:F19)</f>
        <v>541</v>
      </c>
      <c r="G17" s="42">
        <f>SUM(G18:G19)</f>
        <v>195</v>
      </c>
    </row>
    <row r="18" spans="1:7" ht="12.75" customHeight="1">
      <c r="A18" s="15" t="s">
        <v>24</v>
      </c>
      <c r="B18" s="6" t="s">
        <v>14</v>
      </c>
      <c r="C18" s="13">
        <f>SUM(D18,F18:G18)</f>
        <v>2055</v>
      </c>
      <c r="D18" s="32">
        <v>1845</v>
      </c>
      <c r="E18" s="43" t="s">
        <v>21</v>
      </c>
      <c r="F18" s="34">
        <v>130</v>
      </c>
      <c r="G18" s="35">
        <v>80</v>
      </c>
    </row>
    <row r="19" spans="1:7" ht="12.75" customHeight="1" thickBot="1">
      <c r="A19" s="14" t="s">
        <v>23</v>
      </c>
      <c r="B19" s="7" t="s">
        <v>14</v>
      </c>
      <c r="C19" s="19">
        <f>SUM(D19:G19)</f>
        <v>1964</v>
      </c>
      <c r="D19" s="44">
        <v>1425</v>
      </c>
      <c r="E19" s="45">
        <v>13</v>
      </c>
      <c r="F19" s="36">
        <v>411</v>
      </c>
      <c r="G19" s="37">
        <v>115</v>
      </c>
    </row>
    <row r="21" ht="12.75">
      <c r="D21" s="22"/>
    </row>
  </sheetData>
  <sheetProtection/>
  <mergeCells count="1">
    <mergeCell ref="A4:G4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3" sqref="A13"/>
    </sheetView>
  </sheetViews>
  <sheetFormatPr defaultColWidth="9.140625" defaultRowHeight="15"/>
  <cols>
    <col min="1" max="1" width="40.7109375" style="2" customWidth="1"/>
    <col min="2" max="2" width="8.28125" style="2" customWidth="1"/>
    <col min="3" max="3" width="10.7109375" style="2" customWidth="1"/>
    <col min="4" max="7" width="14.28125" style="2" customWidth="1"/>
    <col min="8" max="16384" width="9.140625" style="2" customWidth="1"/>
  </cols>
  <sheetData>
    <row r="1" ht="13.5">
      <c r="A1" s="1" t="s">
        <v>15</v>
      </c>
    </row>
    <row r="2" spans="1:7" ht="13.5">
      <c r="A2" s="1" t="s">
        <v>0</v>
      </c>
      <c r="B2" s="17"/>
      <c r="C2" s="17"/>
      <c r="D2" s="17"/>
      <c r="E2" s="17"/>
      <c r="F2" s="17"/>
      <c r="G2" s="17"/>
    </row>
    <row r="3" spans="1:7" ht="14.25">
      <c r="A3" s="101" t="s">
        <v>26</v>
      </c>
      <c r="B3" s="18"/>
      <c r="C3" s="18"/>
      <c r="D3" s="18"/>
      <c r="E3" s="18"/>
      <c r="F3" s="18"/>
      <c r="G3" s="18"/>
    </row>
    <row r="4" spans="1:7" ht="56.25" customHeight="1">
      <c r="A4" s="107" t="s">
        <v>25</v>
      </c>
      <c r="B4" s="107"/>
      <c r="C4" s="107"/>
      <c r="D4" s="107"/>
      <c r="E4" s="107"/>
      <c r="F4" s="107"/>
      <c r="G4" s="107"/>
    </row>
    <row r="5" ht="13.5" thickBot="1">
      <c r="C5" s="16"/>
    </row>
    <row r="6" spans="1:7" ht="27.75" thickBot="1">
      <c r="A6" s="20" t="s">
        <v>0</v>
      </c>
      <c r="B6" s="21" t="s">
        <v>1</v>
      </c>
      <c r="C6" s="8" t="s">
        <v>16</v>
      </c>
      <c r="D6" s="9" t="s">
        <v>17</v>
      </c>
      <c r="E6" s="10" t="s">
        <v>19</v>
      </c>
      <c r="F6" s="11" t="s">
        <v>18</v>
      </c>
      <c r="G6" s="12" t="s">
        <v>20</v>
      </c>
    </row>
    <row r="7" spans="1:7" ht="12.75" customHeight="1">
      <c r="A7" s="3" t="s">
        <v>2</v>
      </c>
      <c r="B7" s="6" t="s">
        <v>3</v>
      </c>
      <c r="C7" s="4">
        <f>SUM(D7:G7)</f>
        <v>13526000</v>
      </c>
      <c r="D7" s="25">
        <v>13251000</v>
      </c>
      <c r="E7" s="24" t="s">
        <v>21</v>
      </c>
      <c r="F7" s="46">
        <v>135000</v>
      </c>
      <c r="G7" s="4">
        <v>140000</v>
      </c>
    </row>
    <row r="8" spans="1:7" ht="12.75" customHeight="1">
      <c r="A8" s="3" t="s">
        <v>4</v>
      </c>
      <c r="B8" s="6" t="s">
        <v>3</v>
      </c>
      <c r="C8" s="4">
        <f aca="true" t="shared" si="0" ref="C8:C16">SUM(D8:G8)</f>
        <v>8820273</v>
      </c>
      <c r="D8" s="25">
        <v>8595650</v>
      </c>
      <c r="E8" s="24" t="s">
        <v>21</v>
      </c>
      <c r="F8" s="46">
        <v>108753</v>
      </c>
      <c r="G8" s="4">
        <v>115870</v>
      </c>
    </row>
    <row r="9" spans="1:7" ht="12.75" customHeight="1">
      <c r="A9" s="3" t="s">
        <v>5</v>
      </c>
      <c r="B9" s="6" t="s">
        <v>3</v>
      </c>
      <c r="C9" s="4">
        <f t="shared" si="0"/>
        <v>4661779</v>
      </c>
      <c r="D9" s="25">
        <v>4661779</v>
      </c>
      <c r="E9" s="24" t="s">
        <v>21</v>
      </c>
      <c r="F9" s="24" t="s">
        <v>21</v>
      </c>
      <c r="G9" s="26" t="s">
        <v>21</v>
      </c>
    </row>
    <row r="10" spans="1:7" ht="12.75" customHeight="1">
      <c r="A10" s="3" t="s">
        <v>6</v>
      </c>
      <c r="B10" s="6" t="s">
        <v>3</v>
      </c>
      <c r="C10" s="4">
        <f t="shared" si="0"/>
        <v>11202585.5</v>
      </c>
      <c r="D10" s="25">
        <v>11063081.5</v>
      </c>
      <c r="E10" s="24" t="s">
        <v>21</v>
      </c>
      <c r="F10" s="46">
        <v>75913</v>
      </c>
      <c r="G10" s="4">
        <v>63591</v>
      </c>
    </row>
    <row r="11" spans="1:7" ht="12.75" customHeight="1">
      <c r="A11" s="3" t="s">
        <v>7</v>
      </c>
      <c r="B11" s="6" t="s">
        <v>3</v>
      </c>
      <c r="C11" s="4">
        <f t="shared" si="0"/>
        <v>1712920</v>
      </c>
      <c r="D11" s="25">
        <v>1673240</v>
      </c>
      <c r="E11" s="24" t="s">
        <v>21</v>
      </c>
      <c r="F11" s="46">
        <v>4699</v>
      </c>
      <c r="G11" s="4">
        <f>25639+9342</f>
        <v>34981</v>
      </c>
    </row>
    <row r="12" spans="1:7" ht="12.75" customHeight="1">
      <c r="A12" s="3" t="s">
        <v>8</v>
      </c>
      <c r="B12" s="6" t="s">
        <v>9</v>
      </c>
      <c r="C12" s="4">
        <f t="shared" si="0"/>
        <v>3</v>
      </c>
      <c r="D12" s="25">
        <v>1</v>
      </c>
      <c r="E12" s="46">
        <v>1</v>
      </c>
      <c r="F12" s="46">
        <v>1</v>
      </c>
      <c r="G12" s="26" t="s">
        <v>21</v>
      </c>
    </row>
    <row r="13" spans="1:7" ht="12.75" customHeight="1">
      <c r="A13" s="3" t="s">
        <v>10</v>
      </c>
      <c r="B13" s="6" t="s">
        <v>9</v>
      </c>
      <c r="C13" s="4">
        <f t="shared" si="0"/>
        <v>110</v>
      </c>
      <c r="D13" s="25">
        <v>68</v>
      </c>
      <c r="E13" s="46">
        <v>11</v>
      </c>
      <c r="F13" s="46">
        <v>21</v>
      </c>
      <c r="G13" s="4">
        <v>10</v>
      </c>
    </row>
    <row r="14" spans="1:7" ht="12.75" customHeight="1">
      <c r="A14" s="5" t="s">
        <v>11</v>
      </c>
      <c r="B14" s="6" t="s">
        <v>12</v>
      </c>
      <c r="C14" s="4">
        <f t="shared" si="0"/>
        <v>60960</v>
      </c>
      <c r="D14" s="25">
        <v>60000</v>
      </c>
      <c r="E14" s="46">
        <v>540</v>
      </c>
      <c r="F14" s="46">
        <v>420</v>
      </c>
      <c r="G14" s="26" t="s">
        <v>21</v>
      </c>
    </row>
    <row r="15" spans="1:7" ht="12.75" customHeight="1">
      <c r="A15" s="3" t="s">
        <v>27</v>
      </c>
      <c r="B15" s="6" t="s">
        <v>13</v>
      </c>
      <c r="C15" s="4">
        <f t="shared" si="0"/>
        <v>1129.6756999999998</v>
      </c>
      <c r="D15" s="25">
        <v>1045.0476999999998</v>
      </c>
      <c r="E15" s="24" t="s">
        <v>21</v>
      </c>
      <c r="F15" s="46">
        <v>44.125</v>
      </c>
      <c r="G15" s="4">
        <v>40.50299999999999</v>
      </c>
    </row>
    <row r="16" spans="1:7" ht="12.75" customHeight="1">
      <c r="A16" s="3" t="s">
        <v>28</v>
      </c>
      <c r="B16" s="6" t="s">
        <v>13</v>
      </c>
      <c r="C16" s="4">
        <f t="shared" si="0"/>
        <v>1086.7442999999998</v>
      </c>
      <c r="D16" s="25">
        <v>973.1252999999999</v>
      </c>
      <c r="E16" s="46">
        <v>43.196000000000005</v>
      </c>
      <c r="F16" s="46">
        <v>44.044</v>
      </c>
      <c r="G16" s="4">
        <v>26.379</v>
      </c>
    </row>
    <row r="17" spans="1:7" ht="12.75" customHeight="1">
      <c r="A17" s="5" t="s">
        <v>22</v>
      </c>
      <c r="B17" s="6" t="s">
        <v>14</v>
      </c>
      <c r="C17" s="4">
        <f>SUM(D17:G17)</f>
        <v>3814</v>
      </c>
      <c r="D17" s="25">
        <f>SUM(D18:D19)</f>
        <v>3117</v>
      </c>
      <c r="E17" s="27">
        <f>SUM(E19:E19)</f>
        <v>57</v>
      </c>
      <c r="F17" s="46">
        <v>496</v>
      </c>
      <c r="G17" s="4">
        <v>144</v>
      </c>
    </row>
    <row r="18" spans="1:7" ht="12.75" customHeight="1">
      <c r="A18" s="15" t="s">
        <v>24</v>
      </c>
      <c r="B18" s="6" t="s">
        <v>14</v>
      </c>
      <c r="C18" s="13">
        <f>SUM(D18,F18:G18)</f>
        <v>2010</v>
      </c>
      <c r="D18" s="100">
        <v>1837</v>
      </c>
      <c r="E18" s="43" t="s">
        <v>21</v>
      </c>
      <c r="F18" s="65">
        <v>120</v>
      </c>
      <c r="G18" s="13">
        <v>53</v>
      </c>
    </row>
    <row r="19" spans="1:7" ht="12.75" customHeight="1" thickBot="1">
      <c r="A19" s="14" t="s">
        <v>23</v>
      </c>
      <c r="B19" s="7" t="s">
        <v>14</v>
      </c>
      <c r="C19" s="19">
        <f>SUM(D19:G19)</f>
        <v>1804</v>
      </c>
      <c r="D19" s="102">
        <v>1280</v>
      </c>
      <c r="E19" s="103">
        <v>57</v>
      </c>
      <c r="F19" s="104">
        <v>376</v>
      </c>
      <c r="G19" s="19">
        <v>91</v>
      </c>
    </row>
    <row r="21" ht="12.75">
      <c r="D21" s="22"/>
    </row>
  </sheetData>
  <sheetProtection/>
  <mergeCells count="1">
    <mergeCell ref="A4:G4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herbak</dc:creator>
  <cp:keywords/>
  <dc:description/>
  <cp:lastModifiedBy>bihari.marianna</cp:lastModifiedBy>
  <cp:lastPrinted>2016-04-06T12:54:30Z</cp:lastPrinted>
  <dcterms:created xsi:type="dcterms:W3CDTF">2013-06-06T09:37:15Z</dcterms:created>
  <dcterms:modified xsi:type="dcterms:W3CDTF">2018-06-26T06:44:16Z</dcterms:modified>
  <cp:category/>
  <cp:version/>
  <cp:contentType/>
  <cp:contentStatus/>
</cp:coreProperties>
</file>